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arup-my.sharepoint.com/personal/hanna_jordan_arup_com/Documents/Desktop/TII Climate Adaptation/Feb publication/"/>
    </mc:Choice>
  </mc:AlternateContent>
  <xr:revisionPtr revIDLastSave="8" documentId="8_{293386F9-5490-48B2-929E-7E2E19A98B23}" xr6:coauthVersionLast="47" xr6:coauthVersionMax="47" xr10:uidLastSave="{B0D59F9F-DE29-4A41-B548-F49084431663}"/>
  <bookViews>
    <workbookView xWindow="17775" yWindow="-18270" windowWidth="29040" windowHeight="17640" tabRatio="599" firstSheet="3" activeTab="7" xr2:uid="{00000000-000D-0000-FFFF-FFFF00000000}"/>
  </bookViews>
  <sheets>
    <sheet name="Start" sheetId="9" r:id="rId1"/>
    <sheet name="1. Scoping" sheetId="32" r:id="rId2"/>
    <sheet name="2a. Climate impact screening" sheetId="23" r:id="rId3"/>
    <sheet name="2b. Climate impact summary" sheetId="25" r:id="rId4"/>
    <sheet name="2c. Priority climate hazards" sheetId="29" r:id="rId5"/>
    <sheet name="3. Role assessment" sheetId="30" r:id="rId6"/>
    <sheet name="4. Prioritisation" sheetId="31" r:id="rId7"/>
    <sheet name="Ratings and dropdowns" sheetId="7" r:id="rId8"/>
  </sheets>
  <definedNames>
    <definedName name="_xlnm._FilterDatabase" localSheetId="1" hidden="1">'1. Scoping'!$A$1:$B$54</definedName>
    <definedName name="_xlnm._FilterDatabase" localSheetId="5" hidden="1">'3. Role assessment'!$D$2:$K$131</definedName>
    <definedName name="_xlnm._FilterDatabase" localSheetId="6" hidden="1">'4. Prioritisation'!$B$9:$L$138</definedName>
    <definedName name="Date" comment="{&quot;SkabelonDesign&quot;:{&quot;type&quot;:&quot;Text&quot;,&quot;binding&quot;:&quot;Doc.Prop.Date&quot;}}">#REF!</definedName>
    <definedName name="Job_Number_Initials" comment="{&quot;SkabelonDesign&quot;:{&quot;type&quot;:&quot;Text&quot;,&quot;binding&quot;:&quot;Doc.Prop.JobNo_Initials&quot;}}">#REF!</definedName>
    <definedName name="Job_Title" comment="{&quot;SkabelonDesign&quot;:{&quot;type&quot;:&quot;Text&quot;,&quot;binding&quot;:&quot;Doc.Prop.JobTitle&quo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31" l="1"/>
  <c r="B8" i="31"/>
  <c r="B63" i="31"/>
  <c r="G138" i="31" l="1" a="1"/>
  <c r="G138" i="31" s="1"/>
  <c r="M105" i="30" a="1"/>
  <c r="M105" i="30" s="1"/>
  <c r="M110" i="30" a="1"/>
  <c r="M110" i="30" s="1"/>
  <c r="M102" i="30" a="1"/>
  <c r="M102" i="30" s="1"/>
  <c r="M103" i="30" a="1"/>
  <c r="M103" i="30" s="1"/>
  <c r="M101" i="30" a="1"/>
  <c r="M101" i="30" s="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C109" i="31"/>
  <c r="D109" i="31"/>
  <c r="L109" i="31" s="1"/>
  <c r="E109" i="31" a="1"/>
  <c r="E109" i="31" s="1"/>
  <c r="F109" i="31" s="1"/>
  <c r="G109" i="31" a="1"/>
  <c r="G109" i="31" s="1"/>
  <c r="C110" i="31"/>
  <c r="D110" i="31"/>
  <c r="K110" i="31" s="1"/>
  <c r="E110" i="31" a="1"/>
  <c r="E110" i="31" s="1"/>
  <c r="F110" i="31" s="1"/>
  <c r="G110" i="31" a="1"/>
  <c r="G110" i="31" s="1"/>
  <c r="C111" i="31"/>
  <c r="D111" i="31"/>
  <c r="K111" i="31" s="1"/>
  <c r="E111" i="31" a="1"/>
  <c r="E111" i="31" s="1"/>
  <c r="F111" i="31" s="1"/>
  <c r="G111" i="31" a="1"/>
  <c r="G111" i="31" s="1"/>
  <c r="C112" i="31"/>
  <c r="D112" i="31"/>
  <c r="K112" i="31" s="1"/>
  <c r="E112" i="31" a="1"/>
  <c r="E112" i="31" s="1"/>
  <c r="F112" i="31" s="1"/>
  <c r="G112" i="31" a="1"/>
  <c r="G112" i="31" s="1"/>
  <c r="C113" i="31"/>
  <c r="D113" i="31"/>
  <c r="L113" i="31" s="1"/>
  <c r="E113" i="31" a="1"/>
  <c r="E113" i="31" s="1"/>
  <c r="F113" i="31" s="1"/>
  <c r="G113" i="31" a="1"/>
  <c r="G113" i="31" s="1"/>
  <c r="C114" i="31"/>
  <c r="D114" i="31"/>
  <c r="K114" i="31" s="1"/>
  <c r="E114" i="31" a="1"/>
  <c r="E114" i="31" s="1"/>
  <c r="F114" i="31" s="1"/>
  <c r="G114" i="31" a="1"/>
  <c r="G114" i="31" s="1"/>
  <c r="C115" i="31"/>
  <c r="D115" i="31"/>
  <c r="K115" i="31" s="1"/>
  <c r="E115" i="31" a="1"/>
  <c r="E115" i="31" s="1"/>
  <c r="F115" i="31" s="1"/>
  <c r="G115" i="31" a="1"/>
  <c r="G115" i="31" s="1"/>
  <c r="C116" i="31"/>
  <c r="D116" i="31"/>
  <c r="K116" i="31" s="1"/>
  <c r="E116" i="31" a="1"/>
  <c r="E116" i="31" s="1"/>
  <c r="F116" i="31" s="1"/>
  <c r="G116" i="31" a="1"/>
  <c r="G116" i="31" s="1"/>
  <c r="C117" i="31"/>
  <c r="D117" i="31"/>
  <c r="L117" i="31" s="1"/>
  <c r="E117" i="31" a="1"/>
  <c r="E117" i="31" s="1"/>
  <c r="F117" i="31" s="1"/>
  <c r="G117" i="31" a="1"/>
  <c r="G117" i="31" s="1"/>
  <c r="C118" i="31"/>
  <c r="D118" i="31"/>
  <c r="K118" i="31" s="1"/>
  <c r="E118" i="31" a="1"/>
  <c r="E118" i="31" s="1"/>
  <c r="F118" i="31" s="1"/>
  <c r="G118" i="31" a="1"/>
  <c r="G118" i="31" s="1"/>
  <c r="C119" i="31"/>
  <c r="D119" i="31"/>
  <c r="K119" i="31" s="1"/>
  <c r="E119" i="31" a="1"/>
  <c r="E119" i="31" s="1"/>
  <c r="F119" i="31" s="1"/>
  <c r="G119" i="31" a="1"/>
  <c r="G119" i="31" s="1"/>
  <c r="C120" i="31"/>
  <c r="D120" i="31"/>
  <c r="K120" i="31" s="1"/>
  <c r="E120" i="31" a="1"/>
  <c r="E120" i="31" s="1"/>
  <c r="F120" i="31" s="1"/>
  <c r="G120" i="31" a="1"/>
  <c r="G120" i="31" s="1"/>
  <c r="C121" i="31"/>
  <c r="D121" i="31"/>
  <c r="K121" i="31" s="1"/>
  <c r="E121" i="31" a="1"/>
  <c r="E121" i="31" s="1"/>
  <c r="F121" i="31" s="1"/>
  <c r="G121" i="31" a="1"/>
  <c r="G121" i="31" s="1"/>
  <c r="C122" i="31"/>
  <c r="D122" i="31"/>
  <c r="K122" i="31" s="1"/>
  <c r="E122" i="31" a="1"/>
  <c r="E122" i="31" s="1"/>
  <c r="F122" i="31" s="1"/>
  <c r="G122" i="31" a="1"/>
  <c r="G122" i="31" s="1"/>
  <c r="C123" i="31"/>
  <c r="D123" i="31"/>
  <c r="K123" i="31" s="1"/>
  <c r="E123" i="31" a="1"/>
  <c r="E123" i="31" s="1"/>
  <c r="F123" i="31" s="1"/>
  <c r="G123" i="31" a="1"/>
  <c r="G123" i="31" s="1"/>
  <c r="C124" i="31"/>
  <c r="D124" i="31"/>
  <c r="K124" i="31" s="1"/>
  <c r="E124" i="31" a="1"/>
  <c r="E124" i="31" s="1"/>
  <c r="F124" i="31" s="1"/>
  <c r="G124" i="31" a="1"/>
  <c r="G124" i="31" s="1"/>
  <c r="C125" i="31"/>
  <c r="D125" i="31"/>
  <c r="L125" i="31" s="1"/>
  <c r="E125" i="31" a="1"/>
  <c r="E125" i="31" s="1"/>
  <c r="F125" i="31" s="1"/>
  <c r="G125" i="31" a="1"/>
  <c r="G125" i="31" s="1"/>
  <c r="C126" i="31"/>
  <c r="D126" i="31"/>
  <c r="K126" i="31" s="1"/>
  <c r="E126" i="31" a="1"/>
  <c r="E126" i="31" s="1"/>
  <c r="F126" i="31" s="1"/>
  <c r="G126" i="31" a="1"/>
  <c r="G126" i="31" s="1"/>
  <c r="C127" i="31"/>
  <c r="D127" i="31"/>
  <c r="K127" i="31" s="1"/>
  <c r="E127" i="31" a="1"/>
  <c r="E127" i="31" s="1"/>
  <c r="F127" i="31" s="1"/>
  <c r="G127" i="31" a="1"/>
  <c r="G127" i="31" s="1"/>
  <c r="C128" i="31"/>
  <c r="D128" i="31"/>
  <c r="K128" i="31" s="1"/>
  <c r="E128" i="31" a="1"/>
  <c r="E128" i="31" s="1"/>
  <c r="F128" i="31" s="1"/>
  <c r="G128" i="31" a="1"/>
  <c r="G128" i="31" s="1"/>
  <c r="C129" i="31"/>
  <c r="D129" i="31"/>
  <c r="K129" i="31" s="1"/>
  <c r="E129" i="31" a="1"/>
  <c r="E129" i="31" s="1"/>
  <c r="F129" i="31" s="1"/>
  <c r="G129" i="31" a="1"/>
  <c r="G129" i="31" s="1"/>
  <c r="C130" i="31"/>
  <c r="D130" i="31"/>
  <c r="K130" i="31" s="1"/>
  <c r="E130" i="31" a="1"/>
  <c r="E130" i="31" s="1"/>
  <c r="F130" i="31" s="1"/>
  <c r="G130" i="31" a="1"/>
  <c r="G130" i="31" s="1"/>
  <c r="C131" i="31"/>
  <c r="D131" i="31"/>
  <c r="K131" i="31" s="1"/>
  <c r="E131" i="31" a="1"/>
  <c r="E131" i="31" s="1"/>
  <c r="F131" i="31" s="1"/>
  <c r="G131" i="31" a="1"/>
  <c r="G131" i="31" s="1"/>
  <c r="C132" i="31"/>
  <c r="D132" i="31"/>
  <c r="K132" i="31" s="1"/>
  <c r="E132" i="31" a="1"/>
  <c r="E132" i="31" s="1"/>
  <c r="F132" i="31" s="1"/>
  <c r="G132" i="31" a="1"/>
  <c r="G132" i="31" s="1"/>
  <c r="C133" i="31"/>
  <c r="D133" i="31"/>
  <c r="K133" i="31" s="1"/>
  <c r="E133" i="31" a="1"/>
  <c r="E133" i="31" s="1"/>
  <c r="F133" i="31" s="1"/>
  <c r="G133" i="31" a="1"/>
  <c r="G133" i="31" s="1"/>
  <c r="C134" i="31"/>
  <c r="D134" i="31"/>
  <c r="K134" i="31" s="1"/>
  <c r="E134" i="31" a="1"/>
  <c r="E134" i="31" s="1"/>
  <c r="F134" i="31" s="1"/>
  <c r="G134" i="31" a="1"/>
  <c r="G134" i="31" s="1"/>
  <c r="C135" i="31"/>
  <c r="D135" i="31"/>
  <c r="K135" i="31" s="1"/>
  <c r="E135" i="31" a="1"/>
  <c r="E135" i="31" s="1"/>
  <c r="F135" i="31" s="1"/>
  <c r="G135" i="31" a="1"/>
  <c r="G135" i="31" s="1"/>
  <c r="C136" i="31"/>
  <c r="D136" i="31"/>
  <c r="K136" i="31" s="1"/>
  <c r="E136" i="31" a="1"/>
  <c r="E136" i="31" s="1"/>
  <c r="F136" i="31" s="1"/>
  <c r="G136" i="31" a="1"/>
  <c r="G136" i="31" s="1"/>
  <c r="C137" i="31"/>
  <c r="D137" i="31"/>
  <c r="K137" i="31" s="1"/>
  <c r="E137" i="31" a="1"/>
  <c r="E137" i="31" s="1"/>
  <c r="F137" i="31" s="1"/>
  <c r="G137" i="31" a="1"/>
  <c r="G137" i="31" s="1"/>
  <c r="C138" i="31"/>
  <c r="D138" i="31"/>
  <c r="K138" i="31" s="1"/>
  <c r="E138" i="31" a="1"/>
  <c r="E138" i="31" s="1"/>
  <c r="F138" i="31"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M117" i="30" a="1"/>
  <c r="M117" i="30" s="1"/>
  <c r="H129" i="31" l="1" a="1"/>
  <c r="H129" i="31" s="1"/>
  <c r="H117" i="31" a="1"/>
  <c r="H117" i="31" s="1"/>
  <c r="I117" i="31" s="1" a="1"/>
  <c r="I117" i="31" s="1"/>
  <c r="H128" i="31" a="1"/>
  <c r="H128" i="31" s="1"/>
  <c r="H120" i="31" a="1"/>
  <c r="H120" i="31" s="1"/>
  <c r="K113" i="31"/>
  <c r="L137" i="31"/>
  <c r="H125" i="31" a="1"/>
  <c r="H125" i="31" s="1"/>
  <c r="I125" i="31" s="1" a="1"/>
  <c r="I125" i="31" s="1"/>
  <c r="L133" i="31"/>
  <c r="L129" i="31"/>
  <c r="H121" i="31" a="1"/>
  <c r="H121" i="31" s="1"/>
  <c r="I121" i="31" s="1" a="1"/>
  <c r="I121" i="31" s="1"/>
  <c r="L121" i="31"/>
  <c r="H113" i="31" a="1"/>
  <c r="H113" i="31" s="1"/>
  <c r="H112" i="31" a="1"/>
  <c r="H112" i="31" s="1"/>
  <c r="I112" i="31" s="1" a="1"/>
  <c r="I112" i="31" s="1"/>
  <c r="H109" i="31" a="1"/>
  <c r="H109" i="31" s="1"/>
  <c r="I109" i="31" s="1" a="1"/>
  <c r="I109" i="31" s="1"/>
  <c r="K125" i="31"/>
  <c r="K117" i="31"/>
  <c r="K109" i="31"/>
  <c r="H123" i="31" a="1"/>
  <c r="H123" i="31" s="1"/>
  <c r="L136" i="31"/>
  <c r="L132" i="31"/>
  <c r="L128" i="31"/>
  <c r="L124" i="31"/>
  <c r="L120" i="31"/>
  <c r="L116" i="31"/>
  <c r="L112" i="31"/>
  <c r="H110" i="31" a="1"/>
  <c r="H110" i="31" s="1"/>
  <c r="H134" i="31" a="1"/>
  <c r="H134" i="31" s="1"/>
  <c r="I134" i="31" s="1" a="1"/>
  <c r="I134" i="31" s="1"/>
  <c r="H137" i="31" a="1"/>
  <c r="H137" i="31" s="1"/>
  <c r="I137" i="31" s="1" a="1"/>
  <c r="I137" i="31" s="1"/>
  <c r="H118" i="31" a="1"/>
  <c r="H118" i="31" s="1"/>
  <c r="I118" i="31" s="1" a="1"/>
  <c r="I118" i="31" s="1"/>
  <c r="H131" i="31" a="1"/>
  <c r="H131" i="31" s="1"/>
  <c r="L138" i="31"/>
  <c r="L135" i="31"/>
  <c r="L131" i="31"/>
  <c r="L127" i="31"/>
  <c r="L123" i="31"/>
  <c r="L119" i="31"/>
  <c r="L115" i="31"/>
  <c r="L111" i="31"/>
  <c r="H115" i="31" a="1"/>
  <c r="H115" i="31" s="1"/>
  <c r="I115" i="31" s="1" a="1"/>
  <c r="I115" i="31" s="1"/>
  <c r="H138" i="31" a="1"/>
  <c r="H138" i="31" s="1"/>
  <c r="H133" i="31" a="1"/>
  <c r="H133" i="31" s="1"/>
  <c r="I133" i="31" s="1" a="1"/>
  <c r="I133" i="31" s="1"/>
  <c r="H122" i="31" a="1"/>
  <c r="H122" i="31" s="1"/>
  <c r="H114" i="31" a="1"/>
  <c r="H114" i="31" s="1"/>
  <c r="I114" i="31" s="1" a="1"/>
  <c r="I114" i="31" s="1"/>
  <c r="H126" i="31" a="1"/>
  <c r="H126" i="31" s="1"/>
  <c r="I126" i="31" s="1" a="1"/>
  <c r="I126" i="31" s="1"/>
  <c r="H130" i="31" a="1"/>
  <c r="H130" i="31" s="1"/>
  <c r="I130" i="31" s="1" a="1"/>
  <c r="I130" i="31" s="1"/>
  <c r="L134" i="31"/>
  <c r="L130" i="31"/>
  <c r="L126" i="31"/>
  <c r="L122" i="31"/>
  <c r="L118" i="31"/>
  <c r="L114" i="31"/>
  <c r="L110" i="31"/>
  <c r="H127" i="31" a="1"/>
  <c r="H127" i="31" s="1"/>
  <c r="H124" i="31" a="1"/>
  <c r="H124" i="31" s="1"/>
  <c r="H119" i="31" a="1"/>
  <c r="H119" i="31" s="1"/>
  <c r="I119" i="31" s="1" a="1"/>
  <c r="I119" i="31" s="1"/>
  <c r="H116" i="31" a="1"/>
  <c r="H116" i="31" s="1"/>
  <c r="I116" i="31" s="1" a="1"/>
  <c r="I116" i="31" s="1"/>
  <c r="H111" i="31" a="1"/>
  <c r="H111" i="31" s="1"/>
  <c r="I111" i="31" s="1" a="1"/>
  <c r="I111" i="31" s="1"/>
  <c r="H135" i="31" a="1"/>
  <c r="H135" i="31" s="1"/>
  <c r="I135" i="31" s="1" a="1"/>
  <c r="I135" i="31" s="1"/>
  <c r="H132" i="31" a="1"/>
  <c r="H132" i="31" s="1"/>
  <c r="I132" i="31" s="1" a="1"/>
  <c r="I132" i="31" s="1"/>
  <c r="H136" i="31" a="1"/>
  <c r="H136" i="31" s="1"/>
  <c r="E10" i="31" a="1"/>
  <c r="E10" i="31" s="1"/>
  <c r="G10" i="31" a="1"/>
  <c r="G10" i="31" s="1"/>
  <c r="D10" i="31"/>
  <c r="C10" i="31"/>
  <c r="M3" i="30" a="1"/>
  <c r="M3" i="30" s="1"/>
  <c r="D9" i="29" a="1"/>
  <c r="D9" i="29" s="1"/>
  <c r="K10" i="31" l="1"/>
  <c r="L10" i="31"/>
  <c r="G12" i="31" a="1"/>
  <c r="G12" i="31" s="1"/>
  <c r="C26" i="31" l="1"/>
  <c r="G16" i="31" a="1"/>
  <c r="G16" i="31" s="1"/>
  <c r="B11" i="31" l="1"/>
  <c r="C11" i="31"/>
  <c r="D11" i="31"/>
  <c r="E11" i="31" a="1"/>
  <c r="E11" i="31" s="1"/>
  <c r="G11" i="31" a="1"/>
  <c r="G11" i="31" s="1"/>
  <c r="B12" i="31"/>
  <c r="C12" i="31"/>
  <c r="D12" i="31"/>
  <c r="E12" i="31" a="1"/>
  <c r="E12" i="31" s="1"/>
  <c r="H12" i="31" s="1" a="1"/>
  <c r="H12" i="31" s="1"/>
  <c r="B13" i="31"/>
  <c r="C13" i="31"/>
  <c r="D13" i="31"/>
  <c r="E13" i="31" a="1"/>
  <c r="E13" i="31" s="1"/>
  <c r="G13" i="31" a="1"/>
  <c r="G13" i="31" s="1"/>
  <c r="C14" i="31"/>
  <c r="D14" i="31"/>
  <c r="E14" i="31" a="1"/>
  <c r="E14" i="31" s="1"/>
  <c r="F14" i="31" s="1"/>
  <c r="G14" i="31" a="1"/>
  <c r="G14" i="31" s="1"/>
  <c r="B15" i="31"/>
  <c r="C15" i="31"/>
  <c r="D15" i="31"/>
  <c r="E15" i="31" a="1"/>
  <c r="E15" i="31" s="1"/>
  <c r="F15" i="31" s="1"/>
  <c r="G15" i="31" a="1"/>
  <c r="G15" i="31" s="1"/>
  <c r="B16" i="31"/>
  <c r="C16" i="31"/>
  <c r="D16" i="31"/>
  <c r="E16" i="31" a="1"/>
  <c r="E16" i="31" s="1"/>
  <c r="F16" i="31" s="1"/>
  <c r="H16" i="31" s="1" a="1"/>
  <c r="H16" i="31" s="1"/>
  <c r="I16" i="31" s="1" a="1"/>
  <c r="I16" i="31" s="1"/>
  <c r="B17" i="31"/>
  <c r="C17" i="31"/>
  <c r="D17" i="31"/>
  <c r="E17" i="31" a="1"/>
  <c r="E17" i="31" s="1"/>
  <c r="F17" i="31" s="1"/>
  <c r="G17" i="31" a="1"/>
  <c r="G17" i="31" s="1"/>
  <c r="B18" i="31"/>
  <c r="C18" i="31"/>
  <c r="D18" i="31"/>
  <c r="E18" i="31" a="1"/>
  <c r="E18" i="31" s="1"/>
  <c r="F18" i="31" s="1"/>
  <c r="G18" i="31" a="1"/>
  <c r="G18" i="31" s="1"/>
  <c r="B19" i="31"/>
  <c r="C19" i="31"/>
  <c r="D19" i="31"/>
  <c r="E19" i="31" a="1"/>
  <c r="E19" i="31" s="1"/>
  <c r="F19" i="31" s="1"/>
  <c r="G19" i="31" a="1"/>
  <c r="G19" i="31" s="1"/>
  <c r="B20" i="31"/>
  <c r="C20" i="31"/>
  <c r="D20" i="31"/>
  <c r="E20" i="31" a="1"/>
  <c r="E20" i="31" s="1"/>
  <c r="F20" i="31" s="1"/>
  <c r="G20" i="31" a="1"/>
  <c r="G20" i="31" s="1"/>
  <c r="B21" i="31"/>
  <c r="C21" i="31"/>
  <c r="D21" i="31"/>
  <c r="E21" i="31" a="1"/>
  <c r="E21" i="31" s="1"/>
  <c r="F21" i="31" s="1"/>
  <c r="G21" i="31" a="1"/>
  <c r="G21" i="31" s="1"/>
  <c r="B22" i="31"/>
  <c r="C22" i="31"/>
  <c r="D22" i="31"/>
  <c r="E22" i="31" a="1"/>
  <c r="E22" i="31" s="1"/>
  <c r="F22" i="31" s="1"/>
  <c r="G22" i="31" a="1"/>
  <c r="G22" i="31" s="1"/>
  <c r="B23" i="31"/>
  <c r="C23" i="31"/>
  <c r="D23" i="31"/>
  <c r="E23" i="31" a="1"/>
  <c r="E23" i="31" s="1"/>
  <c r="F23" i="31" s="1"/>
  <c r="G23" i="31" a="1"/>
  <c r="G23" i="31" s="1"/>
  <c r="B24" i="31"/>
  <c r="C24" i="31"/>
  <c r="D24" i="31"/>
  <c r="E24" i="31" a="1"/>
  <c r="E24" i="31" s="1"/>
  <c r="F24" i="31" s="1"/>
  <c r="G24" i="31" a="1"/>
  <c r="G24" i="31" s="1"/>
  <c r="B25" i="31"/>
  <c r="C25" i="31"/>
  <c r="D25" i="31"/>
  <c r="E25" i="31" a="1"/>
  <c r="E25" i="31" s="1"/>
  <c r="G25" i="31" a="1"/>
  <c r="G25" i="31" s="1"/>
  <c r="H25" i="31" s="1" a="1"/>
  <c r="H25" i="31" s="1"/>
  <c r="I25" i="31" s="1" a="1"/>
  <c r="I25" i="31" s="1"/>
  <c r="B26" i="31"/>
  <c r="D26" i="31"/>
  <c r="E26" i="31" a="1"/>
  <c r="E26" i="31" s="1"/>
  <c r="G26" i="31" a="1"/>
  <c r="G26" i="31" s="1"/>
  <c r="H26" i="31" s="1" a="1"/>
  <c r="H26" i="31" s="1"/>
  <c r="I26" i="31" s="1" a="1"/>
  <c r="I26" i="31" s="1"/>
  <c r="B27" i="31"/>
  <c r="C27" i="31"/>
  <c r="D27" i="31"/>
  <c r="E27" i="31" a="1"/>
  <c r="E27" i="31" s="1"/>
  <c r="G27" i="31" a="1"/>
  <c r="G27" i="31" s="1"/>
  <c r="H27" i="31" s="1" a="1"/>
  <c r="H27" i="31" s="1"/>
  <c r="I27" i="31" s="1" a="1"/>
  <c r="I27" i="31" s="1"/>
  <c r="B28" i="31"/>
  <c r="C28" i="31"/>
  <c r="D28" i="31"/>
  <c r="E28" i="31" a="1"/>
  <c r="E28" i="31" s="1"/>
  <c r="G28" i="31" a="1"/>
  <c r="G28" i="31" s="1"/>
  <c r="H28" i="31" s="1" a="1"/>
  <c r="H28" i="31" s="1"/>
  <c r="I28" i="31" s="1" a="1"/>
  <c r="I28" i="31" s="1"/>
  <c r="B29" i="31"/>
  <c r="C29" i="31"/>
  <c r="D29" i="31"/>
  <c r="E29" i="31" a="1"/>
  <c r="E29" i="31" s="1"/>
  <c r="G29" i="31" a="1"/>
  <c r="G29" i="31" s="1"/>
  <c r="B30" i="31"/>
  <c r="C30" i="31"/>
  <c r="D30" i="31"/>
  <c r="E30" i="31" a="1"/>
  <c r="E30" i="31" s="1"/>
  <c r="G30" i="31" a="1"/>
  <c r="G30" i="31" s="1"/>
  <c r="H30" i="31" s="1" a="1"/>
  <c r="H30" i="31" s="1"/>
  <c r="I30" i="31" s="1" a="1"/>
  <c r="I30" i="31" s="1"/>
  <c r="B31" i="31"/>
  <c r="C31" i="31"/>
  <c r="D31" i="31"/>
  <c r="E31" i="31" a="1"/>
  <c r="E31" i="31" s="1"/>
  <c r="G31" i="31" a="1"/>
  <c r="G31" i="31" s="1"/>
  <c r="H31" i="31" s="1" a="1"/>
  <c r="H31" i="31" s="1"/>
  <c r="I31" i="31" s="1" a="1"/>
  <c r="I31" i="31" s="1"/>
  <c r="B32" i="31"/>
  <c r="C32" i="31"/>
  <c r="D32" i="31"/>
  <c r="E32" i="31" a="1"/>
  <c r="E32" i="31" s="1"/>
  <c r="G32" i="31" a="1"/>
  <c r="G32" i="31" s="1"/>
  <c r="H32" i="31" s="1" a="1"/>
  <c r="H32" i="31" s="1"/>
  <c r="I32" i="31" s="1" a="1"/>
  <c r="I32" i="31" s="1"/>
  <c r="B33" i="31"/>
  <c r="C33" i="31"/>
  <c r="D33" i="31"/>
  <c r="E33" i="31" a="1"/>
  <c r="E33" i="31" s="1"/>
  <c r="G33" i="31" a="1"/>
  <c r="G33" i="31" s="1"/>
  <c r="H33" i="31" s="1" a="1"/>
  <c r="H33" i="31" s="1"/>
  <c r="I33" i="31" s="1" a="1"/>
  <c r="I33" i="31" s="1"/>
  <c r="B34" i="31"/>
  <c r="C34" i="31"/>
  <c r="D34" i="31"/>
  <c r="E34" i="31" a="1"/>
  <c r="E34" i="31" s="1"/>
  <c r="F34" i="31" s="1"/>
  <c r="G34" i="31" a="1"/>
  <c r="G34" i="31" s="1"/>
  <c r="B35" i="31"/>
  <c r="C35" i="31"/>
  <c r="D35" i="31"/>
  <c r="E35" i="31" a="1"/>
  <c r="E35" i="31" s="1"/>
  <c r="F35" i="31" s="1"/>
  <c r="G35" i="31" a="1"/>
  <c r="G35" i="31" s="1"/>
  <c r="B36" i="31"/>
  <c r="C36" i="31"/>
  <c r="D36" i="31"/>
  <c r="E36" i="31" a="1"/>
  <c r="E36" i="31" s="1"/>
  <c r="F36" i="31" s="1"/>
  <c r="G36" i="31" a="1"/>
  <c r="G36" i="31" s="1"/>
  <c r="B37" i="31"/>
  <c r="C37" i="31"/>
  <c r="D37" i="31"/>
  <c r="E37" i="31" a="1"/>
  <c r="E37" i="31" s="1"/>
  <c r="F37" i="31" s="1"/>
  <c r="G37" i="31" a="1"/>
  <c r="G37" i="31" s="1"/>
  <c r="B38" i="31"/>
  <c r="C38" i="31"/>
  <c r="D38" i="31"/>
  <c r="E38" i="31" a="1"/>
  <c r="E38" i="31" s="1"/>
  <c r="G38" i="31" a="1"/>
  <c r="G38" i="31" s="1"/>
  <c r="B39" i="31"/>
  <c r="C39" i="31"/>
  <c r="D39" i="31"/>
  <c r="E39" i="31" a="1"/>
  <c r="E39" i="31" s="1"/>
  <c r="G39" i="31" a="1"/>
  <c r="G39" i="31" s="1"/>
  <c r="B40" i="31"/>
  <c r="C40" i="31"/>
  <c r="D40" i="31"/>
  <c r="K40" i="31" s="1"/>
  <c r="E40" i="31" a="1"/>
  <c r="E40" i="31" s="1"/>
  <c r="G40" i="31" a="1"/>
  <c r="G40" i="31" s="1"/>
  <c r="B41" i="31"/>
  <c r="C41" i="31"/>
  <c r="D41" i="31"/>
  <c r="E41" i="31" a="1"/>
  <c r="E41" i="31" s="1"/>
  <c r="G41" i="31" a="1"/>
  <c r="G41" i="31" s="1"/>
  <c r="B42" i="31"/>
  <c r="C42" i="31"/>
  <c r="D42" i="31"/>
  <c r="E42" i="31" a="1"/>
  <c r="E42" i="31" s="1"/>
  <c r="G42" i="31" a="1"/>
  <c r="G42" i="31" s="1"/>
  <c r="B43" i="31"/>
  <c r="C43" i="31"/>
  <c r="D43" i="31"/>
  <c r="E43" i="31" a="1"/>
  <c r="E43" i="31" s="1"/>
  <c r="G43" i="31" a="1"/>
  <c r="G43" i="31" s="1"/>
  <c r="B44" i="31"/>
  <c r="C44" i="31"/>
  <c r="D44" i="31"/>
  <c r="E44" i="31" a="1"/>
  <c r="E44" i="31" s="1"/>
  <c r="G44" i="31" a="1"/>
  <c r="G44" i="31" s="1"/>
  <c r="B45" i="31"/>
  <c r="C45" i="31"/>
  <c r="D45" i="31"/>
  <c r="E45" i="31" a="1"/>
  <c r="E45" i="31" s="1"/>
  <c r="G45" i="31" a="1"/>
  <c r="G45" i="31" s="1"/>
  <c r="B46" i="31"/>
  <c r="C46" i="31"/>
  <c r="D46" i="31"/>
  <c r="E46" i="31" a="1"/>
  <c r="E46" i="31" s="1"/>
  <c r="G46" i="31" a="1"/>
  <c r="G46" i="31" s="1"/>
  <c r="B47" i="31"/>
  <c r="C47" i="31"/>
  <c r="D47" i="31"/>
  <c r="E47" i="31" a="1"/>
  <c r="E47" i="31" s="1"/>
  <c r="F47" i="31" s="1"/>
  <c r="G47" i="31" a="1"/>
  <c r="G47" i="31" s="1"/>
  <c r="B48" i="31"/>
  <c r="C48" i="31"/>
  <c r="D48" i="31"/>
  <c r="E48" i="31" a="1"/>
  <c r="E48" i="31" s="1"/>
  <c r="G48" i="31" a="1"/>
  <c r="G48" i="31" s="1"/>
  <c r="H48" i="31" s="1" a="1"/>
  <c r="H48" i="31" s="1"/>
  <c r="I48" i="31" s="1" a="1"/>
  <c r="I48" i="31" s="1"/>
  <c r="C63" i="31"/>
  <c r="D63" i="31"/>
  <c r="E63" i="31" a="1"/>
  <c r="E63" i="31" s="1"/>
  <c r="G63" i="31" a="1"/>
  <c r="G63" i="31" s="1"/>
  <c r="H63" i="31" s="1" a="1"/>
  <c r="H63" i="31" s="1"/>
  <c r="I63" i="31" s="1" a="1"/>
  <c r="I63" i="31" s="1"/>
  <c r="B49" i="31"/>
  <c r="C49" i="31"/>
  <c r="D49" i="31"/>
  <c r="E49" i="31" a="1"/>
  <c r="E49" i="31" s="1"/>
  <c r="G49" i="31" a="1"/>
  <c r="G49" i="31" s="1"/>
  <c r="H49" i="31" s="1" a="1"/>
  <c r="H49" i="31" s="1"/>
  <c r="I49" i="31" s="1" a="1"/>
  <c r="I49" i="31" s="1"/>
  <c r="B50" i="31"/>
  <c r="C50" i="31"/>
  <c r="D50" i="31"/>
  <c r="E50" i="31" a="1"/>
  <c r="E50" i="31" s="1"/>
  <c r="G50" i="31" a="1"/>
  <c r="G50" i="31" s="1"/>
  <c r="H50" i="31" s="1" a="1"/>
  <c r="H50" i="31" s="1"/>
  <c r="I50" i="31" s="1" a="1"/>
  <c r="I50" i="31" s="1"/>
  <c r="B51" i="31"/>
  <c r="C51" i="31"/>
  <c r="D51" i="31"/>
  <c r="E51" i="31" a="1"/>
  <c r="E51" i="31" s="1"/>
  <c r="G51" i="31" a="1"/>
  <c r="G51" i="31" s="1"/>
  <c r="H51" i="31" s="1" a="1"/>
  <c r="H51" i="31" s="1"/>
  <c r="I51" i="31" s="1" a="1"/>
  <c r="I51" i="31" s="1"/>
  <c r="B52" i="31"/>
  <c r="C52" i="31"/>
  <c r="D52" i="31"/>
  <c r="E52" i="31" a="1"/>
  <c r="E52" i="31" s="1"/>
  <c r="G52" i="31" a="1"/>
  <c r="G52" i="31" s="1"/>
  <c r="B53" i="31"/>
  <c r="C53" i="31"/>
  <c r="D53" i="31"/>
  <c r="E53" i="31" a="1"/>
  <c r="E53" i="31" s="1"/>
  <c r="G53" i="31" a="1"/>
  <c r="G53" i="31" s="1"/>
  <c r="B54" i="31"/>
  <c r="C54" i="31"/>
  <c r="D54" i="31"/>
  <c r="E54" i="31" a="1"/>
  <c r="E54" i="31" s="1"/>
  <c r="F54" i="31" s="1"/>
  <c r="G54" i="31" a="1"/>
  <c r="G54" i="31" s="1"/>
  <c r="B55" i="31"/>
  <c r="C55" i="31"/>
  <c r="D55" i="31"/>
  <c r="E55" i="31" a="1"/>
  <c r="E55" i="31" s="1"/>
  <c r="F55" i="31" s="1"/>
  <c r="G55" i="31" a="1"/>
  <c r="G55" i="31" s="1"/>
  <c r="B56" i="31"/>
  <c r="C56" i="31"/>
  <c r="D56" i="31"/>
  <c r="E56" i="31" a="1"/>
  <c r="E56" i="31" s="1"/>
  <c r="F56" i="31" s="1"/>
  <c r="G56" i="31" a="1"/>
  <c r="G56" i="31" s="1"/>
  <c r="B58" i="31"/>
  <c r="C58" i="31"/>
  <c r="D58" i="31"/>
  <c r="E58" i="31" a="1"/>
  <c r="E58" i="31" s="1"/>
  <c r="F58" i="31" s="1"/>
  <c r="G58" i="31" a="1"/>
  <c r="G58" i="31" s="1"/>
  <c r="B59" i="31"/>
  <c r="C59" i="31"/>
  <c r="D59" i="31"/>
  <c r="E59" i="31" a="1"/>
  <c r="E59" i="31" s="1"/>
  <c r="F59" i="31" s="1"/>
  <c r="G59" i="31" a="1"/>
  <c r="G59" i="31" s="1"/>
  <c r="B57" i="31"/>
  <c r="C57" i="31"/>
  <c r="D57" i="31"/>
  <c r="E57" i="31" a="1"/>
  <c r="E57" i="31" s="1"/>
  <c r="F57" i="31" s="1"/>
  <c r="G57" i="31" a="1"/>
  <c r="G57" i="31" s="1"/>
  <c r="B60" i="31"/>
  <c r="C60" i="31"/>
  <c r="D60" i="31"/>
  <c r="E60" i="31" a="1"/>
  <c r="E60" i="31" s="1"/>
  <c r="F60" i="31" s="1"/>
  <c r="G60" i="31" a="1"/>
  <c r="G60" i="31" s="1"/>
  <c r="B61" i="31"/>
  <c r="C61" i="31"/>
  <c r="D61" i="31"/>
  <c r="E61" i="31" a="1"/>
  <c r="E61" i="31" s="1"/>
  <c r="F61" i="31" s="1"/>
  <c r="G61" i="31" a="1"/>
  <c r="G61" i="31" s="1"/>
  <c r="B62" i="31"/>
  <c r="C62" i="31"/>
  <c r="D62" i="31"/>
  <c r="E62" i="31" a="1"/>
  <c r="E62" i="31" s="1"/>
  <c r="F62" i="31" s="1"/>
  <c r="G62" i="31" a="1"/>
  <c r="G62" i="31" s="1"/>
  <c r="B64" i="31"/>
  <c r="C64" i="31"/>
  <c r="D64" i="31"/>
  <c r="E64" i="31" a="1"/>
  <c r="E64" i="31" s="1"/>
  <c r="G64" i="31" a="1"/>
  <c r="G64" i="31" s="1"/>
  <c r="H64" i="31" s="1" a="1"/>
  <c r="H64" i="31" s="1"/>
  <c r="B65" i="31"/>
  <c r="C65" i="31"/>
  <c r="D65" i="31"/>
  <c r="E65" i="31" a="1"/>
  <c r="E65" i="31" s="1"/>
  <c r="F65" i="31" s="1"/>
  <c r="G65" i="31" a="1"/>
  <c r="G65" i="31" s="1"/>
  <c r="B66" i="31"/>
  <c r="C66" i="31"/>
  <c r="D66" i="31"/>
  <c r="E66" i="31" a="1"/>
  <c r="E66" i="31" s="1"/>
  <c r="F66" i="31" s="1"/>
  <c r="G66" i="31" a="1"/>
  <c r="G66" i="31" s="1"/>
  <c r="B67" i="31"/>
  <c r="C67" i="31"/>
  <c r="D67" i="31"/>
  <c r="E67" i="31" a="1"/>
  <c r="E67" i="31" s="1"/>
  <c r="G67" i="31" a="1"/>
  <c r="G67" i="31" s="1"/>
  <c r="H67" i="31" s="1" a="1"/>
  <c r="H67" i="31" s="1"/>
  <c r="I67" i="31" s="1" a="1"/>
  <c r="I67" i="31" s="1"/>
  <c r="B68" i="31"/>
  <c r="C68" i="31"/>
  <c r="D68" i="31"/>
  <c r="E68" i="31" a="1"/>
  <c r="E68" i="31" s="1"/>
  <c r="F68" i="31" s="1"/>
  <c r="G68" i="31" a="1"/>
  <c r="G68" i="31" s="1"/>
  <c r="B69" i="31"/>
  <c r="C69" i="31"/>
  <c r="D69" i="31"/>
  <c r="E69" i="31" a="1"/>
  <c r="E69" i="31" s="1"/>
  <c r="F69" i="31" s="1"/>
  <c r="G69" i="31" a="1"/>
  <c r="G69" i="31" s="1"/>
  <c r="B70" i="31"/>
  <c r="C70" i="31"/>
  <c r="D70" i="31"/>
  <c r="E70" i="31" a="1"/>
  <c r="E70" i="31" s="1"/>
  <c r="G70" i="31" a="1"/>
  <c r="G70" i="31" s="1"/>
  <c r="H70" i="31" s="1" a="1"/>
  <c r="H70" i="31" s="1"/>
  <c r="I70" i="31" s="1" a="1"/>
  <c r="I70" i="31" s="1"/>
  <c r="B71" i="31"/>
  <c r="C71" i="31"/>
  <c r="D71" i="31"/>
  <c r="E71" i="31" a="1"/>
  <c r="E71" i="31" s="1"/>
  <c r="F71" i="31" s="1"/>
  <c r="G71" i="31" a="1"/>
  <c r="G71" i="31" s="1"/>
  <c r="B72" i="31"/>
  <c r="C72" i="31"/>
  <c r="D72" i="31"/>
  <c r="E72" i="31" a="1"/>
  <c r="E72" i="31" s="1"/>
  <c r="F72" i="31" s="1"/>
  <c r="G72" i="31" a="1"/>
  <c r="G72" i="31" s="1"/>
  <c r="B73" i="31"/>
  <c r="C73" i="31"/>
  <c r="D73" i="31"/>
  <c r="E73" i="31" a="1"/>
  <c r="E73" i="31" s="1"/>
  <c r="F73" i="31" s="1"/>
  <c r="G73" i="31" a="1"/>
  <c r="G73" i="31" s="1"/>
  <c r="B74" i="31"/>
  <c r="C74" i="31"/>
  <c r="D74" i="31"/>
  <c r="E74" i="31" a="1"/>
  <c r="E74" i="31" s="1"/>
  <c r="F74" i="31" s="1"/>
  <c r="G74" i="31" a="1"/>
  <c r="G74" i="31" s="1"/>
  <c r="B75" i="31"/>
  <c r="C75" i="31"/>
  <c r="D75" i="31"/>
  <c r="E75" i="31" a="1"/>
  <c r="E75" i="31" s="1"/>
  <c r="F75" i="31" s="1"/>
  <c r="G75" i="31" a="1"/>
  <c r="G75" i="31" s="1"/>
  <c r="B76" i="31"/>
  <c r="D76" i="31"/>
  <c r="E76" i="31" a="1"/>
  <c r="E76" i="31" s="1"/>
  <c r="F76" i="31" s="1"/>
  <c r="G76" i="31" a="1"/>
  <c r="G76" i="31" s="1"/>
  <c r="B77" i="31"/>
  <c r="D77" i="31"/>
  <c r="E77" i="31" a="1"/>
  <c r="E77" i="31" s="1"/>
  <c r="F77" i="31" s="1"/>
  <c r="G77" i="31" a="1"/>
  <c r="G77" i="31" s="1"/>
  <c r="B78" i="31"/>
  <c r="D78" i="31"/>
  <c r="E78" i="31" a="1"/>
  <c r="E78" i="31" s="1"/>
  <c r="F78" i="31" s="1"/>
  <c r="G78" i="31" a="1"/>
  <c r="G78" i="31" s="1"/>
  <c r="B79" i="31"/>
  <c r="D79" i="31"/>
  <c r="E79" i="31" a="1"/>
  <c r="E79" i="31" s="1"/>
  <c r="F79" i="31" s="1"/>
  <c r="G79" i="31" a="1"/>
  <c r="G79" i="31" s="1"/>
  <c r="B80" i="31"/>
  <c r="D80" i="31"/>
  <c r="E80" i="31" a="1"/>
  <c r="E80" i="31" s="1"/>
  <c r="F80" i="31" s="1"/>
  <c r="G80" i="31" a="1"/>
  <c r="G80" i="31" s="1"/>
  <c r="B81" i="31"/>
  <c r="D81" i="31"/>
  <c r="E81" i="31" a="1"/>
  <c r="E81" i="31" s="1"/>
  <c r="F81" i="31" s="1"/>
  <c r="G81" i="31" a="1"/>
  <c r="G81" i="31" s="1"/>
  <c r="B82" i="31"/>
  <c r="D82" i="31"/>
  <c r="E82" i="31" a="1"/>
  <c r="E82" i="31" s="1"/>
  <c r="F82" i="31" s="1"/>
  <c r="G82" i="31" a="1"/>
  <c r="G82" i="31" s="1"/>
  <c r="B83" i="31"/>
  <c r="D83" i="31"/>
  <c r="E83" i="31" a="1"/>
  <c r="E83" i="31" s="1"/>
  <c r="F83" i="31" s="1"/>
  <c r="G83" i="31" a="1"/>
  <c r="G83" i="31" s="1"/>
  <c r="B84" i="31"/>
  <c r="D84" i="31"/>
  <c r="E84" i="31" a="1"/>
  <c r="E84" i="31" s="1"/>
  <c r="F84" i="31" s="1"/>
  <c r="G84" i="31" a="1"/>
  <c r="G84" i="31" s="1"/>
  <c r="B85" i="31"/>
  <c r="D85" i="31"/>
  <c r="E85" i="31" a="1"/>
  <c r="E85" i="31" s="1"/>
  <c r="G85" i="31" a="1"/>
  <c r="G85" i="31" s="1"/>
  <c r="H85" i="31" s="1" a="1"/>
  <c r="H85" i="31" s="1"/>
  <c r="I85" i="31" s="1" a="1"/>
  <c r="I85" i="31" s="1"/>
  <c r="B86" i="31"/>
  <c r="D86" i="31"/>
  <c r="E86" i="31" a="1"/>
  <c r="E86" i="31" s="1"/>
  <c r="F86" i="31" s="1"/>
  <c r="G86" i="31" a="1"/>
  <c r="G86" i="31" s="1"/>
  <c r="B87" i="31"/>
  <c r="D87" i="31"/>
  <c r="E87" i="31" a="1"/>
  <c r="E87" i="31" s="1"/>
  <c r="F87" i="31" s="1"/>
  <c r="G87" i="31" a="1"/>
  <c r="G87" i="31" s="1"/>
  <c r="B88" i="31"/>
  <c r="D88" i="31"/>
  <c r="E88" i="31" a="1"/>
  <c r="E88" i="31" s="1"/>
  <c r="F88" i="31" s="1"/>
  <c r="G88" i="31" a="1"/>
  <c r="G88" i="31" s="1"/>
  <c r="B89" i="31"/>
  <c r="D89" i="31"/>
  <c r="K89" i="31" s="1"/>
  <c r="E89" i="31" a="1"/>
  <c r="E89" i="31" s="1"/>
  <c r="F89" i="31" s="1"/>
  <c r="G89" i="31" a="1"/>
  <c r="G89" i="31" s="1"/>
  <c r="B90" i="31"/>
  <c r="D90" i="31"/>
  <c r="E90" i="31" a="1"/>
  <c r="E90" i="31" s="1"/>
  <c r="F90" i="31" s="1"/>
  <c r="G90" i="31" a="1"/>
  <c r="G90" i="31" s="1"/>
  <c r="B91" i="31"/>
  <c r="D91" i="31"/>
  <c r="E91" i="31" a="1"/>
  <c r="E91" i="31" s="1"/>
  <c r="F91" i="31" s="1"/>
  <c r="G91" i="31" a="1"/>
  <c r="G91" i="31" s="1"/>
  <c r="B92" i="31"/>
  <c r="D92" i="31"/>
  <c r="E92" i="31" a="1"/>
  <c r="E92" i="31" s="1"/>
  <c r="G92" i="31" a="1"/>
  <c r="G92" i="31" s="1"/>
  <c r="H92" i="31" s="1" a="1"/>
  <c r="H92" i="31" s="1"/>
  <c r="I92" i="31" s="1" a="1"/>
  <c r="I92" i="31" s="1"/>
  <c r="B93" i="31"/>
  <c r="D93" i="31"/>
  <c r="E93" i="31" a="1"/>
  <c r="E93" i="31" s="1"/>
  <c r="G93" i="31" a="1"/>
  <c r="G93" i="31" s="1"/>
  <c r="H93" i="31" s="1" a="1"/>
  <c r="H93" i="31" s="1"/>
  <c r="I93" i="31" s="1" a="1"/>
  <c r="I93" i="31" s="1"/>
  <c r="B94" i="31"/>
  <c r="D94" i="31"/>
  <c r="E94" i="31" a="1"/>
  <c r="E94" i="31" s="1"/>
  <c r="F94" i="31" s="1"/>
  <c r="G94" i="31" a="1"/>
  <c r="G94" i="31" s="1"/>
  <c r="B95" i="31"/>
  <c r="D95" i="31"/>
  <c r="E95" i="31" a="1"/>
  <c r="E95" i="31" s="1"/>
  <c r="F95" i="31" s="1"/>
  <c r="G95" i="31" a="1"/>
  <c r="G95" i="31" s="1"/>
  <c r="B96" i="31"/>
  <c r="D96" i="31"/>
  <c r="E96" i="31" a="1"/>
  <c r="E96" i="31" s="1"/>
  <c r="F96" i="31" s="1"/>
  <c r="G96" i="31" a="1"/>
  <c r="G96" i="31" s="1"/>
  <c r="B97" i="31"/>
  <c r="D97" i="31"/>
  <c r="E97" i="31" a="1"/>
  <c r="E97" i="31" s="1"/>
  <c r="F97" i="31" s="1"/>
  <c r="G97" i="31" a="1"/>
  <c r="G97" i="31" s="1"/>
  <c r="B98" i="31"/>
  <c r="D98" i="31"/>
  <c r="E98" i="31" a="1"/>
  <c r="E98" i="31" s="1"/>
  <c r="F98" i="31" s="1"/>
  <c r="G98" i="31" a="1"/>
  <c r="G98" i="31" s="1"/>
  <c r="B99" i="31"/>
  <c r="D99" i="31"/>
  <c r="E99" i="31" a="1"/>
  <c r="E99" i="31" s="1"/>
  <c r="F99" i="31" s="1"/>
  <c r="G99" i="31" a="1"/>
  <c r="G99" i="31" s="1"/>
  <c r="B100" i="31"/>
  <c r="D100" i="31"/>
  <c r="E100" i="31" a="1"/>
  <c r="E100" i="31" s="1"/>
  <c r="F100" i="31" s="1"/>
  <c r="G100" i="31" a="1"/>
  <c r="G100" i="31" s="1"/>
  <c r="B101" i="31"/>
  <c r="D101" i="31"/>
  <c r="E101" i="31" a="1"/>
  <c r="E101" i="31" s="1"/>
  <c r="F101" i="31" s="1"/>
  <c r="G101" i="31" a="1"/>
  <c r="G101" i="31" s="1"/>
  <c r="B102" i="31"/>
  <c r="D102" i="31"/>
  <c r="E102" i="31" a="1"/>
  <c r="E102" i="31" s="1"/>
  <c r="F102" i="31" s="1"/>
  <c r="G102" i="31" a="1"/>
  <c r="G102" i="31" s="1"/>
  <c r="B103" i="31"/>
  <c r="D103" i="31"/>
  <c r="E103" i="31" a="1"/>
  <c r="E103" i="31" s="1"/>
  <c r="F103" i="31" s="1"/>
  <c r="G103" i="31" a="1"/>
  <c r="G103" i="31" s="1"/>
  <c r="B104" i="31"/>
  <c r="D104" i="31"/>
  <c r="E104" i="31" a="1"/>
  <c r="E104" i="31" s="1"/>
  <c r="F104" i="31" s="1"/>
  <c r="G104" i="31" a="1"/>
  <c r="G104" i="31" s="1"/>
  <c r="B105" i="31"/>
  <c r="D105" i="31"/>
  <c r="E105" i="31" a="1"/>
  <c r="E105" i="31" s="1"/>
  <c r="F105" i="31" s="1"/>
  <c r="G105" i="31" a="1"/>
  <c r="G105" i="31" s="1"/>
  <c r="B106" i="31"/>
  <c r="D106" i="31"/>
  <c r="E106" i="31" a="1"/>
  <c r="E106" i="31" s="1"/>
  <c r="F106" i="31" s="1"/>
  <c r="G106" i="31" a="1"/>
  <c r="G106" i="31" s="1"/>
  <c r="B107" i="31"/>
  <c r="D107" i="31"/>
  <c r="E107" i="31" a="1"/>
  <c r="E107" i="31" s="1"/>
  <c r="F107" i="31" s="1"/>
  <c r="G107" i="31" a="1"/>
  <c r="G107" i="31" s="1"/>
  <c r="B108" i="31"/>
  <c r="D108" i="31"/>
  <c r="E108" i="31" a="1"/>
  <c r="E108" i="31" s="1"/>
  <c r="F108" i="31" s="1"/>
  <c r="G108" i="31" a="1"/>
  <c r="G108" i="31" s="1"/>
  <c r="M62" i="30" a="1"/>
  <c r="M62" i="30" s="1"/>
  <c r="F10" i="31"/>
  <c r="H10" i="31" s="1" a="1"/>
  <c r="H10" i="31" s="1"/>
  <c r="M31" i="30" a="1"/>
  <c r="M31" i="30" s="1"/>
  <c r="M30" i="30" a="1"/>
  <c r="M30" i="30" s="1"/>
  <c r="M29" i="30" a="1"/>
  <c r="M29" i="30" s="1"/>
  <c r="M28" i="30" a="1"/>
  <c r="M28" i="30" s="1"/>
  <c r="M27" i="30" a="1"/>
  <c r="M27" i="30" s="1"/>
  <c r="M20" i="30" a="1"/>
  <c r="M20" i="30" s="1"/>
  <c r="M18" i="30" a="1"/>
  <c r="M18" i="30" s="1"/>
  <c r="M16" i="30" a="1"/>
  <c r="M16" i="30" s="1"/>
  <c r="M15" i="30" a="1"/>
  <c r="M15" i="30" s="1"/>
  <c r="M6" i="30" a="1"/>
  <c r="M6" i="30" s="1"/>
  <c r="M7" i="30" a="1"/>
  <c r="M7" i="30" s="1"/>
  <c r="M8" i="30" a="1"/>
  <c r="M8" i="30" s="1"/>
  <c r="M9" i="30" a="1"/>
  <c r="M9" i="30" s="1"/>
  <c r="M10" i="30" a="1"/>
  <c r="M10" i="30" s="1"/>
  <c r="M11" i="30" a="1"/>
  <c r="M11" i="30" s="1"/>
  <c r="M12" i="30" a="1"/>
  <c r="M12" i="30" s="1"/>
  <c r="M13" i="30" a="1"/>
  <c r="M13" i="30" s="1"/>
  <c r="M14" i="30" a="1"/>
  <c r="M14" i="30" s="1"/>
  <c r="M17" i="30" a="1"/>
  <c r="M17" i="30" s="1"/>
  <c r="M19" i="30" a="1"/>
  <c r="M19" i="30" s="1"/>
  <c r="M21" i="30" a="1"/>
  <c r="M21" i="30" s="1"/>
  <c r="M22" i="30" a="1"/>
  <c r="M22" i="30" s="1"/>
  <c r="M23" i="30" a="1"/>
  <c r="M23" i="30" s="1"/>
  <c r="M24" i="30" a="1"/>
  <c r="M24" i="30" s="1"/>
  <c r="M25" i="30" a="1"/>
  <c r="M25" i="30" s="1"/>
  <c r="M26" i="30" a="1"/>
  <c r="M26" i="30" s="1"/>
  <c r="M32" i="30" a="1"/>
  <c r="M32" i="30" s="1"/>
  <c r="M33" i="30" a="1"/>
  <c r="M33" i="30" s="1"/>
  <c r="M34" i="30" a="1"/>
  <c r="M34" i="30" s="1"/>
  <c r="M35" i="30" a="1"/>
  <c r="M35" i="30" s="1"/>
  <c r="M36" i="30" a="1"/>
  <c r="M36" i="30" s="1"/>
  <c r="M37" i="30" a="1"/>
  <c r="M37" i="30" s="1"/>
  <c r="M38" i="30" a="1"/>
  <c r="M38" i="30" s="1"/>
  <c r="M39" i="30" a="1"/>
  <c r="M39" i="30" s="1"/>
  <c r="M40" i="30" a="1"/>
  <c r="M40" i="30" s="1"/>
  <c r="M41" i="30" a="1"/>
  <c r="M41" i="30" s="1"/>
  <c r="M56" i="30" a="1"/>
  <c r="M56" i="30" s="1"/>
  <c r="M42" i="30" a="1"/>
  <c r="M42" i="30" s="1"/>
  <c r="M43" i="30" a="1"/>
  <c r="M43" i="30" s="1"/>
  <c r="M44" i="30" a="1"/>
  <c r="M44" i="30" s="1"/>
  <c r="M45" i="30" a="1"/>
  <c r="M45" i="30" s="1"/>
  <c r="M46" i="30" a="1"/>
  <c r="M46" i="30" s="1"/>
  <c r="M47" i="30" a="1"/>
  <c r="M47" i="30" s="1"/>
  <c r="M48" i="30" a="1"/>
  <c r="M48" i="30" s="1"/>
  <c r="M49" i="30" a="1"/>
  <c r="M49" i="30" s="1"/>
  <c r="M51" i="30" a="1"/>
  <c r="M51" i="30" s="1"/>
  <c r="M52" i="30" a="1"/>
  <c r="M52" i="30" s="1"/>
  <c r="M50" i="30" a="1"/>
  <c r="M50" i="30" s="1"/>
  <c r="M53" i="30" a="1"/>
  <c r="M53" i="30" s="1"/>
  <c r="M54" i="30" a="1"/>
  <c r="M54" i="30" s="1"/>
  <c r="M55" i="30" a="1"/>
  <c r="M55" i="30" s="1"/>
  <c r="M57" i="30" a="1"/>
  <c r="M57" i="30" s="1"/>
  <c r="M58" i="30" a="1"/>
  <c r="M58" i="30" s="1"/>
  <c r="M59" i="30" a="1"/>
  <c r="M59" i="30" s="1"/>
  <c r="M60" i="30" a="1"/>
  <c r="M60" i="30" s="1"/>
  <c r="M61" i="30" a="1"/>
  <c r="M61" i="30" s="1"/>
  <c r="M63" i="30" a="1"/>
  <c r="M63" i="30" s="1"/>
  <c r="M64" i="30" a="1"/>
  <c r="M64" i="30" s="1"/>
  <c r="M65" i="30" a="1"/>
  <c r="M65" i="30" s="1"/>
  <c r="M66" i="30" a="1"/>
  <c r="M66" i="30" s="1"/>
  <c r="M67" i="30" a="1"/>
  <c r="M67" i="30" s="1"/>
  <c r="M68" i="30" a="1"/>
  <c r="M68" i="30" s="1"/>
  <c r="M69" i="30" a="1"/>
  <c r="M69" i="30" s="1"/>
  <c r="M70" i="30" a="1"/>
  <c r="M70" i="30" s="1"/>
  <c r="M71" i="30" a="1"/>
  <c r="M71" i="30" s="1"/>
  <c r="M72" i="30" a="1"/>
  <c r="M72" i="30" s="1"/>
  <c r="M73" i="30" a="1"/>
  <c r="M73" i="30" s="1"/>
  <c r="M74" i="30" a="1"/>
  <c r="M74" i="30" s="1"/>
  <c r="M75" i="30" a="1"/>
  <c r="M75" i="30" s="1"/>
  <c r="M76" i="30" a="1"/>
  <c r="M76" i="30" s="1"/>
  <c r="M77" i="30" a="1"/>
  <c r="M77" i="30" s="1"/>
  <c r="M78" i="30" a="1"/>
  <c r="M78" i="30" s="1"/>
  <c r="M79" i="30" a="1"/>
  <c r="M79" i="30" s="1"/>
  <c r="M80" i="30" a="1"/>
  <c r="M80" i="30" s="1"/>
  <c r="M81" i="30" a="1"/>
  <c r="M81" i="30" s="1"/>
  <c r="M82" i="30" a="1"/>
  <c r="M82" i="30" s="1"/>
  <c r="M83" i="30" a="1"/>
  <c r="M83" i="30" s="1"/>
  <c r="M84" i="30" a="1"/>
  <c r="M84" i="30" s="1"/>
  <c r="M85" i="30" a="1"/>
  <c r="M85" i="30" s="1"/>
  <c r="M86" i="30" a="1"/>
  <c r="M86" i="30" s="1"/>
  <c r="M87" i="30" a="1"/>
  <c r="M87" i="30" s="1"/>
  <c r="M88" i="30" a="1"/>
  <c r="M88" i="30" s="1"/>
  <c r="M89" i="30" a="1"/>
  <c r="M89" i="30" s="1"/>
  <c r="M90" i="30" a="1"/>
  <c r="M90" i="30" s="1"/>
  <c r="M91" i="30" a="1"/>
  <c r="M91" i="30" s="1"/>
  <c r="M92" i="30" a="1"/>
  <c r="M92" i="30" s="1"/>
  <c r="M93" i="30" a="1"/>
  <c r="M93" i="30" s="1"/>
  <c r="M94" i="30" a="1"/>
  <c r="M94" i="30" s="1"/>
  <c r="M95" i="30" a="1"/>
  <c r="M95" i="30" s="1"/>
  <c r="M96" i="30" a="1"/>
  <c r="M96" i="30" s="1"/>
  <c r="M97" i="30" a="1"/>
  <c r="M97" i="30" s="1"/>
  <c r="M98" i="30" a="1"/>
  <c r="M98" i="30" s="1"/>
  <c r="M99" i="30" a="1"/>
  <c r="M99" i="30" s="1"/>
  <c r="M100" i="30" a="1"/>
  <c r="M100" i="30" s="1"/>
  <c r="M104" i="30" a="1"/>
  <c r="M104" i="30" s="1"/>
  <c r="M106" i="30" a="1"/>
  <c r="M106" i="30" s="1"/>
  <c r="M107" i="30" a="1"/>
  <c r="M107" i="30" s="1"/>
  <c r="M108" i="30" a="1"/>
  <c r="M108" i="30" s="1"/>
  <c r="M109" i="30" a="1"/>
  <c r="M109" i="30" s="1"/>
  <c r="M111" i="30" a="1"/>
  <c r="M111" i="30" s="1"/>
  <c r="M112" i="30" a="1"/>
  <c r="M112" i="30" s="1"/>
  <c r="M113" i="30" a="1"/>
  <c r="M113" i="30" s="1"/>
  <c r="M114" i="30" a="1"/>
  <c r="M114" i="30" s="1"/>
  <c r="M115" i="30" a="1"/>
  <c r="M115" i="30" s="1"/>
  <c r="M116" i="30" a="1"/>
  <c r="M116" i="30" s="1"/>
  <c r="M118" i="30" a="1"/>
  <c r="M118" i="30" s="1"/>
  <c r="M119" i="30" a="1"/>
  <c r="M119" i="30" s="1"/>
  <c r="M120" i="30" a="1"/>
  <c r="M120" i="30" s="1"/>
  <c r="M121" i="30" a="1"/>
  <c r="M121" i="30" s="1"/>
  <c r="M122" i="30" a="1"/>
  <c r="M122" i="30" s="1"/>
  <c r="M123" i="30" a="1"/>
  <c r="M123" i="30" s="1"/>
  <c r="M124" i="30" a="1"/>
  <c r="M124" i="30" s="1"/>
  <c r="M125" i="30" a="1"/>
  <c r="M125" i="30" s="1"/>
  <c r="M126" i="30" a="1"/>
  <c r="M126" i="30" s="1"/>
  <c r="M127" i="30" a="1"/>
  <c r="M127" i="30" s="1"/>
  <c r="M128" i="30" a="1"/>
  <c r="M128" i="30" s="1"/>
  <c r="M129" i="30" a="1"/>
  <c r="M129" i="30" s="1"/>
  <c r="M130" i="30" a="1"/>
  <c r="M130" i="30" s="1"/>
  <c r="M131" i="30" a="1"/>
  <c r="M131" i="30" s="1"/>
  <c r="M5" i="30" a="1"/>
  <c r="M5" i="30" s="1"/>
  <c r="M4" i="30" a="1"/>
  <c r="M4" i="30" s="1"/>
  <c r="L93" i="31" l="1"/>
  <c r="K93" i="31"/>
  <c r="K95" i="31"/>
  <c r="L95" i="31"/>
  <c r="L101" i="31"/>
  <c r="K101" i="31"/>
  <c r="K99" i="31"/>
  <c r="L99" i="31"/>
  <c r="K91" i="31"/>
  <c r="L91" i="31"/>
  <c r="K102" i="31"/>
  <c r="L102" i="31"/>
  <c r="K92" i="31"/>
  <c r="L92" i="31"/>
  <c r="K107" i="31"/>
  <c r="L107" i="31"/>
  <c r="K103" i="31"/>
  <c r="L103" i="31"/>
  <c r="L97" i="31"/>
  <c r="K97" i="31"/>
  <c r="K106" i="31"/>
  <c r="L106" i="31"/>
  <c r="K100" i="31"/>
  <c r="L100" i="31"/>
  <c r="K96" i="31"/>
  <c r="L96" i="31"/>
  <c r="K90" i="31"/>
  <c r="L90" i="31"/>
  <c r="L105" i="31"/>
  <c r="K105" i="31"/>
  <c r="K108" i="31"/>
  <c r="L108" i="31"/>
  <c r="K104" i="31"/>
  <c r="L104" i="31"/>
  <c r="K98" i="31"/>
  <c r="L98" i="31"/>
  <c r="K94" i="31"/>
  <c r="L94" i="31"/>
  <c r="H17" i="31" a="1"/>
  <c r="H17" i="31" s="1"/>
  <c r="I17" i="31" s="1" a="1"/>
  <c r="I17" i="31" s="1"/>
  <c r="H104" i="31" a="1"/>
  <c r="H104" i="31" s="1"/>
  <c r="I104" i="31" s="1" a="1"/>
  <c r="I104" i="31" s="1"/>
  <c r="H96" i="31" a="1"/>
  <c r="H96" i="31" s="1"/>
  <c r="I96" i="31" s="1" a="1"/>
  <c r="I96" i="31" s="1"/>
  <c r="H88" i="31" a="1"/>
  <c r="H88" i="31" s="1"/>
  <c r="I88" i="31" s="1" a="1"/>
  <c r="I88" i="31" s="1"/>
  <c r="H80" i="31" a="1"/>
  <c r="H80" i="31" s="1"/>
  <c r="I80" i="31" s="1" a="1"/>
  <c r="I80" i="31" s="1"/>
  <c r="H72" i="31" a="1"/>
  <c r="H72" i="31" s="1"/>
  <c r="I72" i="31" s="1" a="1"/>
  <c r="I72" i="31" s="1"/>
  <c r="H55" i="31" a="1"/>
  <c r="H55" i="31" s="1"/>
  <c r="I55" i="31" s="1" a="1"/>
  <c r="I55" i="31" s="1"/>
  <c r="H40" i="31" a="1"/>
  <c r="H40" i="31" s="1"/>
  <c r="H19" i="31" a="1"/>
  <c r="H19" i="31" s="1"/>
  <c r="H43" i="31" a="1"/>
  <c r="H43" i="31" s="1"/>
  <c r="H35" i="31" a="1"/>
  <c r="H35" i="31" s="1"/>
  <c r="I35" i="31" s="1" a="1"/>
  <c r="I35" i="31" s="1"/>
  <c r="K80" i="31"/>
  <c r="L80" i="31"/>
  <c r="K72" i="31"/>
  <c r="L72" i="31"/>
  <c r="K64" i="31"/>
  <c r="L64" i="31"/>
  <c r="K55" i="31"/>
  <c r="L55" i="31"/>
  <c r="K32" i="31"/>
  <c r="L32" i="31"/>
  <c r="H102" i="31" a="1"/>
  <c r="H102" i="31" s="1"/>
  <c r="H94" i="31" a="1"/>
  <c r="H94" i="31" s="1"/>
  <c r="H61" i="31" a="1"/>
  <c r="H61" i="31" s="1"/>
  <c r="K59" i="31"/>
  <c r="L59" i="31"/>
  <c r="H38" i="31" a="1"/>
  <c r="H38" i="31" s="1"/>
  <c r="I38" i="31" s="1" a="1"/>
  <c r="I38" i="31" s="1"/>
  <c r="K35" i="31"/>
  <c r="L35" i="31"/>
  <c r="K17" i="31"/>
  <c r="L17" i="31"/>
  <c r="H108" i="31" a="1"/>
  <c r="H108" i="31" s="1"/>
  <c r="I108" i="31" s="1" a="1"/>
  <c r="I108" i="31" s="1"/>
  <c r="H68" i="31" a="1"/>
  <c r="H68" i="31" s="1"/>
  <c r="I68" i="31" s="1" a="1"/>
  <c r="I68" i="31" s="1"/>
  <c r="K56" i="31"/>
  <c r="L56" i="31"/>
  <c r="K63" i="31"/>
  <c r="L63" i="31"/>
  <c r="K20" i="31"/>
  <c r="L20" i="31"/>
  <c r="H87" i="31" a="1"/>
  <c r="H87" i="31" s="1"/>
  <c r="I87" i="31" s="1" a="1"/>
  <c r="I87" i="31" s="1"/>
  <c r="K84" i="31"/>
  <c r="L84" i="31"/>
  <c r="H71" i="31" a="1"/>
  <c r="H71" i="31" s="1"/>
  <c r="I71" i="31" s="1" a="1"/>
  <c r="I71" i="31" s="1"/>
  <c r="K57" i="31"/>
  <c r="L57" i="31"/>
  <c r="H47" i="31" a="1"/>
  <c r="H47" i="31" s="1"/>
  <c r="I47" i="31" s="1" a="1"/>
  <c r="I47" i="31" s="1"/>
  <c r="K44" i="31"/>
  <c r="L44" i="31"/>
  <c r="H39" i="31" a="1"/>
  <c r="H39" i="31" s="1"/>
  <c r="K36" i="31"/>
  <c r="L36" i="31"/>
  <c r="K28" i="31"/>
  <c r="L28" i="31"/>
  <c r="K23" i="31"/>
  <c r="L23" i="31"/>
  <c r="H18" i="31" a="1"/>
  <c r="H18" i="31" s="1"/>
  <c r="I18" i="31" s="1" a="1"/>
  <c r="I18" i="31" s="1"/>
  <c r="H13" i="31" a="1"/>
  <c r="H13" i="31" s="1"/>
  <c r="I13" i="31" s="1" a="1"/>
  <c r="I13" i="31" s="1"/>
  <c r="K88" i="31"/>
  <c r="L88" i="31"/>
  <c r="K48" i="31"/>
  <c r="L48" i="31"/>
  <c r="H78" i="31" a="1"/>
  <c r="H78" i="31" s="1"/>
  <c r="K75" i="31"/>
  <c r="L75" i="31"/>
  <c r="H46" i="31" a="1"/>
  <c r="H46" i="31" s="1"/>
  <c r="I46" i="31" s="1" a="1"/>
  <c r="I46" i="31" s="1"/>
  <c r="K12" i="31"/>
  <c r="L12" i="31"/>
  <c r="K86" i="31"/>
  <c r="L86" i="31"/>
  <c r="K70" i="31"/>
  <c r="L70" i="31"/>
  <c r="K38" i="31"/>
  <c r="L38" i="31"/>
  <c r="K30" i="31"/>
  <c r="L30" i="31"/>
  <c r="H100" i="31" a="1"/>
  <c r="H100" i="31" s="1"/>
  <c r="I100" i="31" s="1" a="1"/>
  <c r="I100" i="31" s="1"/>
  <c r="K81" i="31"/>
  <c r="L81" i="31"/>
  <c r="K73" i="31"/>
  <c r="L73" i="31"/>
  <c r="K41" i="31"/>
  <c r="L41" i="31"/>
  <c r="H95" i="31" a="1"/>
  <c r="H95" i="31" s="1"/>
  <c r="I95" i="31" s="1" a="1"/>
  <c r="I95" i="31" s="1"/>
  <c r="K68" i="31"/>
  <c r="L68" i="31"/>
  <c r="H106" i="31" a="1"/>
  <c r="H106" i="31" s="1"/>
  <c r="I106" i="31" s="1" a="1"/>
  <c r="I106" i="31" s="1"/>
  <c r="H98" i="31" a="1"/>
  <c r="H98" i="31" s="1"/>
  <c r="I98" i="31" s="1" a="1"/>
  <c r="I98" i="31" s="1"/>
  <c r="H90" i="31" a="1"/>
  <c r="H90" i="31" s="1"/>
  <c r="K87" i="31"/>
  <c r="L87" i="31"/>
  <c r="H82" i="31" a="1"/>
  <c r="H82" i="31" s="1"/>
  <c r="I82" i="31" s="1" a="1"/>
  <c r="I82" i="31" s="1"/>
  <c r="K79" i="31"/>
  <c r="L79" i="31"/>
  <c r="H74" i="31" a="1"/>
  <c r="H74" i="31" s="1"/>
  <c r="I74" i="31" s="1" a="1"/>
  <c r="I74" i="31" s="1"/>
  <c r="K71" i="31"/>
  <c r="L71" i="31"/>
  <c r="H66" i="31" a="1"/>
  <c r="H66" i="31" s="1"/>
  <c r="I66" i="31" s="1" a="1"/>
  <c r="I66" i="31" s="1"/>
  <c r="K62" i="31"/>
  <c r="L62" i="31"/>
  <c r="H58" i="31" a="1"/>
  <c r="H58" i="31" s="1"/>
  <c r="K54" i="31"/>
  <c r="L54" i="31"/>
  <c r="K47" i="31"/>
  <c r="L47" i="31"/>
  <c r="H42" i="31" a="1"/>
  <c r="H42" i="31" s="1"/>
  <c r="K39" i="31"/>
  <c r="L39" i="31"/>
  <c r="H34" i="31" a="1"/>
  <c r="H34" i="31" s="1"/>
  <c r="I34" i="31" s="1" a="1"/>
  <c r="I34" i="31" s="1"/>
  <c r="K31" i="31"/>
  <c r="L31" i="31"/>
  <c r="H21" i="31" a="1"/>
  <c r="H21" i="31" s="1"/>
  <c r="K18" i="31"/>
  <c r="L18" i="31"/>
  <c r="K13" i="31"/>
  <c r="L13" i="31"/>
  <c r="H11" i="31" a="1"/>
  <c r="H11" i="31" s="1"/>
  <c r="H86" i="31" a="1"/>
  <c r="H86" i="31" s="1"/>
  <c r="I86" i="31" s="1" a="1"/>
  <c r="I86" i="31" s="1"/>
  <c r="K83" i="31"/>
  <c r="L83" i="31"/>
  <c r="K67" i="31"/>
  <c r="L67" i="31"/>
  <c r="H53" i="31" a="1"/>
  <c r="H53" i="31" s="1"/>
  <c r="I53" i="31" s="1" a="1"/>
  <c r="I53" i="31" s="1"/>
  <c r="K50" i="31"/>
  <c r="L50" i="31"/>
  <c r="K43" i="31"/>
  <c r="L43" i="31"/>
  <c r="K27" i="31"/>
  <c r="L27" i="31"/>
  <c r="K22" i="31"/>
  <c r="L22" i="31"/>
  <c r="K53" i="31"/>
  <c r="L53" i="31"/>
  <c r="L89" i="31"/>
  <c r="H76" i="31" a="1"/>
  <c r="H76" i="31" s="1"/>
  <c r="I76" i="31" s="1" a="1"/>
  <c r="I76" i="31" s="1"/>
  <c r="K65" i="31"/>
  <c r="L65" i="31"/>
  <c r="K33" i="31"/>
  <c r="L33" i="31"/>
  <c r="K15" i="31"/>
  <c r="L15" i="31"/>
  <c r="H103" i="31" a="1"/>
  <c r="H103" i="31" s="1"/>
  <c r="H79" i="31" a="1"/>
  <c r="H79" i="31" s="1"/>
  <c r="K76" i="31"/>
  <c r="L76" i="31"/>
  <c r="H62" i="31" a="1"/>
  <c r="H62" i="31" s="1"/>
  <c r="I62" i="31" s="1" a="1"/>
  <c r="I62" i="31" s="1"/>
  <c r="H54" i="31" a="1"/>
  <c r="H54" i="31" s="1"/>
  <c r="I54" i="31" s="1" a="1"/>
  <c r="I54" i="31" s="1"/>
  <c r="K51" i="31"/>
  <c r="L51" i="31"/>
  <c r="K82" i="31"/>
  <c r="L82" i="31"/>
  <c r="K74" i="31"/>
  <c r="L74" i="31"/>
  <c r="K66" i="31"/>
  <c r="L66" i="31"/>
  <c r="K58" i="31"/>
  <c r="L58" i="31"/>
  <c r="K49" i="31"/>
  <c r="L49" i="31"/>
  <c r="K42" i="31"/>
  <c r="L42" i="31"/>
  <c r="K34" i="31"/>
  <c r="L34" i="31"/>
  <c r="K26" i="31"/>
  <c r="L26" i="31"/>
  <c r="K21" i="31"/>
  <c r="L21" i="31"/>
  <c r="K16" i="31"/>
  <c r="L16" i="31"/>
  <c r="K11" i="31"/>
  <c r="L11" i="31"/>
  <c r="K78" i="31"/>
  <c r="L78" i="31"/>
  <c r="K61" i="31"/>
  <c r="L61" i="31"/>
  <c r="K46" i="31"/>
  <c r="L46" i="31"/>
  <c r="K25" i="31"/>
  <c r="L25" i="31"/>
  <c r="H84" i="31" a="1"/>
  <c r="H84" i="31" s="1"/>
  <c r="I84" i="31" s="1" a="1"/>
  <c r="I84" i="31" s="1"/>
  <c r="K85" i="31"/>
  <c r="L85" i="31"/>
  <c r="K77" i="31"/>
  <c r="L77" i="31"/>
  <c r="K69" i="31"/>
  <c r="L69" i="31"/>
  <c r="K60" i="31"/>
  <c r="L60" i="31"/>
  <c r="K52" i="31"/>
  <c r="L52" i="31"/>
  <c r="K45" i="31"/>
  <c r="L45" i="31"/>
  <c r="K37" i="31"/>
  <c r="L37" i="31"/>
  <c r="K29" i="31"/>
  <c r="L29" i="31"/>
  <c r="K24" i="31"/>
  <c r="L24" i="31"/>
  <c r="H14" i="31" a="1"/>
  <c r="H14" i="31" s="1"/>
  <c r="I14" i="31" s="1" a="1"/>
  <c r="I14" i="31" s="1"/>
  <c r="K19" i="31"/>
  <c r="L19" i="31"/>
  <c r="K14" i="31"/>
  <c r="L14" i="31"/>
  <c r="H105" i="31" a="1"/>
  <c r="H105" i="31" s="1"/>
  <c r="H97" i="31" a="1"/>
  <c r="H97" i="31" s="1"/>
  <c r="I97" i="31" s="1" a="1"/>
  <c r="I97" i="31" s="1"/>
  <c r="H89" i="31" a="1"/>
  <c r="H89" i="31" s="1"/>
  <c r="I89" i="31" s="1" a="1"/>
  <c r="I89" i="31" s="1"/>
  <c r="H81" i="31" a="1"/>
  <c r="H81" i="31" s="1"/>
  <c r="I81" i="31" s="1" a="1"/>
  <c r="I81" i="31" s="1"/>
  <c r="H73" i="31" a="1"/>
  <c r="H73" i="31" s="1"/>
  <c r="I73" i="31" s="1" a="1"/>
  <c r="I73" i="31" s="1"/>
  <c r="H65" i="31" a="1"/>
  <c r="H65" i="31" s="1"/>
  <c r="I65" i="31" s="1" a="1"/>
  <c r="I65" i="31" s="1"/>
  <c r="H56" i="31" a="1"/>
  <c r="H56" i="31" s="1"/>
  <c r="I56" i="31" s="1" a="1"/>
  <c r="I56" i="31" s="1"/>
  <c r="H41" i="31" a="1"/>
  <c r="H41" i="31" s="1"/>
  <c r="H20" i="31" a="1"/>
  <c r="H20" i="31" s="1"/>
  <c r="H15" i="31" a="1"/>
  <c r="H15" i="31" s="1"/>
  <c r="I15" i="31" s="1" a="1"/>
  <c r="I15" i="31" s="1"/>
  <c r="H57" i="31" a="1"/>
  <c r="H57" i="31" s="1"/>
  <c r="H44" i="31" a="1"/>
  <c r="H44" i="31" s="1"/>
  <c r="H36" i="31" a="1"/>
  <c r="H36" i="31" s="1"/>
  <c r="I36" i="31" s="1" a="1"/>
  <c r="I36" i="31" s="1"/>
  <c r="H23" i="31" a="1"/>
  <c r="H23" i="31" s="1"/>
  <c r="I23" i="31" s="1" a="1"/>
  <c r="I23" i="31" s="1"/>
  <c r="H101" i="31" a="1"/>
  <c r="H101" i="31" s="1"/>
  <c r="I101" i="31" s="1" a="1"/>
  <c r="I101" i="31" s="1"/>
  <c r="H77" i="31" a="1"/>
  <c r="H77" i="31" s="1"/>
  <c r="I77" i="31" s="1" a="1"/>
  <c r="I77" i="31" s="1"/>
  <c r="H69" i="31" a="1"/>
  <c r="H69" i="31" s="1"/>
  <c r="I69" i="31" s="1" a="1"/>
  <c r="I69" i="31" s="1"/>
  <c r="H60" i="31" a="1"/>
  <c r="H60" i="31" s="1"/>
  <c r="I60" i="31" s="1" a="1"/>
  <c r="I60" i="31" s="1"/>
  <c r="H52" i="31" a="1"/>
  <c r="H52" i="31" s="1"/>
  <c r="I52" i="31" s="1" a="1"/>
  <c r="I52" i="31" s="1"/>
  <c r="H45" i="31" a="1"/>
  <c r="H45" i="31" s="1"/>
  <c r="I45" i="31" s="1" a="1"/>
  <c r="I45" i="31" s="1"/>
  <c r="H37" i="31" a="1"/>
  <c r="H37" i="31" s="1"/>
  <c r="I37" i="31" s="1" a="1"/>
  <c r="I37" i="31" s="1"/>
  <c r="H29" i="31" a="1"/>
  <c r="H29" i="31" s="1"/>
  <c r="I29" i="31" s="1" a="1"/>
  <c r="I29" i="31" s="1"/>
  <c r="H24" i="31" a="1"/>
  <c r="H24" i="31" s="1"/>
  <c r="H107" i="31" a="1"/>
  <c r="H107" i="31" s="1"/>
  <c r="I107" i="31" s="1" a="1"/>
  <c r="I107" i="31" s="1"/>
  <c r="H99" i="31" a="1"/>
  <c r="H99" i="31" s="1"/>
  <c r="I99" i="31" s="1" a="1"/>
  <c r="I99" i="31" s="1"/>
  <c r="H91" i="31" a="1"/>
  <c r="H91" i="31" s="1"/>
  <c r="H83" i="31" a="1"/>
  <c r="H83" i="31" s="1"/>
  <c r="I83" i="31" s="1" a="1"/>
  <c r="I83" i="31" s="1"/>
  <c r="H75" i="31" a="1"/>
  <c r="H75" i="31" s="1"/>
  <c r="I75" i="31" s="1" a="1"/>
  <c r="I75" i="31" s="1"/>
  <c r="H59" i="31" a="1"/>
  <c r="H59" i="31" s="1"/>
  <c r="H22" i="31" a="1"/>
  <c r="H22" i="31" s="1"/>
  <c r="C8" i="23"/>
  <c r="C9" i="23"/>
  <c r="C10" i="23"/>
  <c r="C11" i="23"/>
  <c r="C11" i="25" s="1"/>
  <c r="C12" i="23"/>
  <c r="C13" i="23"/>
  <c r="C14" i="23"/>
  <c r="C7" i="23"/>
  <c r="C8" i="31"/>
  <c r="D8" i="31"/>
  <c r="B10" i="31"/>
  <c r="D16" i="29" l="1"/>
  <c r="D16" i="29" a="1"/>
  <c r="D15" i="29" a="1"/>
  <c r="D15" i="29" s="1"/>
  <c r="D14" i="29"/>
  <c r="D14" i="29" a="1"/>
  <c r="D13" i="29" a="1"/>
  <c r="D13" i="29" s="1"/>
  <c r="D12" i="29"/>
  <c r="D12" i="29" a="1"/>
  <c r="D11" i="29" a="1"/>
  <c r="D11" i="29" s="1"/>
  <c r="D10" i="29"/>
  <c r="D10" i="29" a="1"/>
  <c r="E8" i="29"/>
  <c r="F8" i="29"/>
  <c r="G8" i="29"/>
  <c r="H8" i="29"/>
  <c r="I8" i="29"/>
  <c r="J8" i="29"/>
  <c r="K8" i="29"/>
  <c r="L8" i="29"/>
  <c r="M8" i="29"/>
  <c r="N8" i="29"/>
  <c r="O8" i="29"/>
  <c r="P8" i="29"/>
  <c r="Q8" i="29"/>
  <c r="R8" i="29"/>
  <c r="G7" i="25"/>
  <c r="G9" i="29" s="1" a="1"/>
  <c r="G9" i="29" s="1"/>
  <c r="H7" i="25"/>
  <c r="H9" i="29" s="1" a="1"/>
  <c r="H9" i="29" s="1"/>
  <c r="I7" i="25"/>
  <c r="I9" i="29" s="1" a="1"/>
  <c r="I9" i="29" s="1"/>
  <c r="J7" i="25"/>
  <c r="J9" i="29" s="1" a="1"/>
  <c r="J9" i="29" s="1"/>
  <c r="K7" i="25"/>
  <c r="K9" i="29" s="1" a="1"/>
  <c r="K9" i="29" s="1"/>
  <c r="L7" i="25"/>
  <c r="L9" i="29" s="1" a="1"/>
  <c r="L9" i="29" s="1"/>
  <c r="M7" i="25"/>
  <c r="M9" i="29" s="1" a="1"/>
  <c r="M9" i="29" s="1"/>
  <c r="N7" i="25"/>
  <c r="N9" i="29" s="1" a="1"/>
  <c r="N9" i="29" s="1"/>
  <c r="O7" i="25"/>
  <c r="O9" i="29" s="1" a="1"/>
  <c r="O9" i="29" s="1"/>
  <c r="P7" i="25"/>
  <c r="P9" i="29" s="1" a="1"/>
  <c r="P9" i="29" s="1"/>
  <c r="Q7" i="25"/>
  <c r="Q9" i="29" s="1" a="1"/>
  <c r="Q9" i="29" s="1"/>
  <c r="R7" i="25"/>
  <c r="R9" i="29" s="1" a="1"/>
  <c r="R9" i="29" s="1"/>
  <c r="G8" i="25"/>
  <c r="G10" i="29" s="1" a="1"/>
  <c r="G10" i="29" s="1"/>
  <c r="H8" i="25"/>
  <c r="H10" i="29" s="1" a="1"/>
  <c r="H10" i="29" s="1"/>
  <c r="I8" i="25"/>
  <c r="I10" i="29" s="1" a="1"/>
  <c r="I10" i="29" s="1"/>
  <c r="J8" i="25"/>
  <c r="J10" i="29" s="1" a="1"/>
  <c r="J10" i="29" s="1"/>
  <c r="K8" i="25"/>
  <c r="K10" i="29" s="1" a="1"/>
  <c r="K10" i="29" s="1"/>
  <c r="L8" i="25"/>
  <c r="L10" i="29" s="1" a="1"/>
  <c r="L10" i="29" s="1"/>
  <c r="M8" i="25"/>
  <c r="M10" i="29" s="1" a="1"/>
  <c r="M10" i="29" s="1"/>
  <c r="N8" i="25"/>
  <c r="N10" i="29" s="1" a="1"/>
  <c r="N10" i="29" s="1"/>
  <c r="O8" i="25"/>
  <c r="O10" i="29" s="1" a="1"/>
  <c r="O10" i="29" s="1"/>
  <c r="P8" i="25"/>
  <c r="P10" i="29" s="1" a="1"/>
  <c r="P10" i="29" s="1"/>
  <c r="Q8" i="25"/>
  <c r="Q10" i="29" s="1" a="1"/>
  <c r="Q10" i="29" s="1"/>
  <c r="R8" i="25"/>
  <c r="R10" i="29" s="1" a="1"/>
  <c r="R10" i="29" s="1"/>
  <c r="G9" i="25"/>
  <c r="G11" i="29" s="1" a="1"/>
  <c r="G11" i="29" s="1"/>
  <c r="H9" i="25"/>
  <c r="H11" i="29" s="1" a="1"/>
  <c r="H11" i="29" s="1"/>
  <c r="I9" i="25"/>
  <c r="I11" i="29" s="1" a="1"/>
  <c r="I11" i="29" s="1"/>
  <c r="J9" i="25"/>
  <c r="J11" i="29" s="1" a="1"/>
  <c r="J11" i="29" s="1"/>
  <c r="K9" i="25"/>
  <c r="K11" i="29" s="1" a="1"/>
  <c r="K11" i="29" s="1"/>
  <c r="L9" i="25"/>
  <c r="L11" i="29" s="1" a="1"/>
  <c r="L11" i="29" s="1"/>
  <c r="M9" i="25"/>
  <c r="M11" i="29" s="1" a="1"/>
  <c r="M11" i="29" s="1"/>
  <c r="N9" i="25"/>
  <c r="N11" i="29" s="1" a="1"/>
  <c r="N11" i="29" s="1"/>
  <c r="O9" i="25"/>
  <c r="O11" i="29" s="1" a="1"/>
  <c r="O11" i="29" s="1"/>
  <c r="P9" i="25"/>
  <c r="P11" i="29" s="1" a="1"/>
  <c r="P11" i="29" s="1"/>
  <c r="Q9" i="25"/>
  <c r="Q11" i="29" s="1" a="1"/>
  <c r="Q11" i="29" s="1"/>
  <c r="R9" i="25"/>
  <c r="R11" i="29" s="1" a="1"/>
  <c r="R11" i="29" s="1"/>
  <c r="G10" i="25"/>
  <c r="G12" i="29" s="1" a="1"/>
  <c r="G12" i="29" s="1"/>
  <c r="H10" i="25"/>
  <c r="H12" i="29" s="1" a="1"/>
  <c r="H12" i="29" s="1"/>
  <c r="I10" i="25"/>
  <c r="I12" i="29" s="1" a="1"/>
  <c r="I12" i="29" s="1"/>
  <c r="J10" i="25"/>
  <c r="J12" i="29" s="1" a="1"/>
  <c r="J12" i="29" s="1"/>
  <c r="K10" i="25"/>
  <c r="K12" i="29" s="1" a="1"/>
  <c r="K12" i="29" s="1"/>
  <c r="L10" i="25"/>
  <c r="L12" i="29" s="1" a="1"/>
  <c r="L12" i="29" s="1"/>
  <c r="M10" i="25"/>
  <c r="M12" i="29" s="1" a="1"/>
  <c r="M12" i="29" s="1"/>
  <c r="N10" i="25"/>
  <c r="N12" i="29" s="1" a="1"/>
  <c r="N12" i="29" s="1"/>
  <c r="O10" i="25"/>
  <c r="O12" i="29" s="1" a="1"/>
  <c r="O12" i="29" s="1"/>
  <c r="P10" i="25"/>
  <c r="P12" i="29" s="1" a="1"/>
  <c r="P12" i="29" s="1"/>
  <c r="Q10" i="25"/>
  <c r="Q12" i="29" s="1" a="1"/>
  <c r="Q12" i="29" s="1"/>
  <c r="R10" i="25"/>
  <c r="R12" i="29" s="1" a="1"/>
  <c r="R12" i="29" s="1"/>
  <c r="G11" i="25"/>
  <c r="G13" i="29" s="1" a="1"/>
  <c r="G13" i="29" s="1"/>
  <c r="H11" i="25"/>
  <c r="H13" i="29" s="1" a="1"/>
  <c r="H13" i="29" s="1"/>
  <c r="I11" i="25"/>
  <c r="I13" i="29" s="1" a="1"/>
  <c r="I13" i="29" s="1"/>
  <c r="J11" i="25"/>
  <c r="J13" i="29" s="1" a="1"/>
  <c r="J13" i="29" s="1"/>
  <c r="K11" i="25"/>
  <c r="K13" i="29" s="1" a="1"/>
  <c r="K13" i="29" s="1"/>
  <c r="L11" i="25"/>
  <c r="L13" i="29" s="1" a="1"/>
  <c r="L13" i="29" s="1"/>
  <c r="M11" i="25"/>
  <c r="M13" i="29" s="1" a="1"/>
  <c r="M13" i="29" s="1"/>
  <c r="N11" i="25"/>
  <c r="N13" i="29" s="1" a="1"/>
  <c r="N13" i="29" s="1"/>
  <c r="O11" i="25"/>
  <c r="O13" i="29" s="1" a="1"/>
  <c r="O13" i="29" s="1"/>
  <c r="P11" i="25"/>
  <c r="P13" i="29" s="1" a="1"/>
  <c r="P13" i="29" s="1"/>
  <c r="Q11" i="25"/>
  <c r="Q13" i="29" s="1" a="1"/>
  <c r="Q13" i="29" s="1"/>
  <c r="R11" i="25"/>
  <c r="R13" i="29" s="1" a="1"/>
  <c r="R13" i="29" s="1"/>
  <c r="G12" i="25"/>
  <c r="G14" i="29" s="1" a="1"/>
  <c r="G14" i="29" s="1"/>
  <c r="H12" i="25"/>
  <c r="H14" i="29" s="1" a="1"/>
  <c r="H14" i="29" s="1"/>
  <c r="I12" i="25"/>
  <c r="I14" i="29" s="1" a="1"/>
  <c r="I14" i="29" s="1"/>
  <c r="J12" i="25"/>
  <c r="J14" i="29" s="1" a="1"/>
  <c r="J14" i="29" s="1"/>
  <c r="K12" i="25"/>
  <c r="K14" i="29" s="1" a="1"/>
  <c r="K14" i="29" s="1"/>
  <c r="L12" i="25"/>
  <c r="L14" i="29" s="1" a="1"/>
  <c r="L14" i="29" s="1"/>
  <c r="M12" i="25"/>
  <c r="M14" i="29" s="1" a="1"/>
  <c r="M14" i="29" s="1"/>
  <c r="N12" i="25"/>
  <c r="N14" i="29" s="1" a="1"/>
  <c r="N14" i="29" s="1"/>
  <c r="O12" i="25"/>
  <c r="O14" i="29" s="1" a="1"/>
  <c r="O14" i="29" s="1"/>
  <c r="P12" i="25"/>
  <c r="P14" i="29" s="1" a="1"/>
  <c r="P14" i="29" s="1"/>
  <c r="Q12" i="25"/>
  <c r="Q14" i="29" s="1" a="1"/>
  <c r="Q14" i="29" s="1"/>
  <c r="R12" i="25"/>
  <c r="R14" i="29" s="1" a="1"/>
  <c r="R14" i="29" s="1"/>
  <c r="G13" i="25"/>
  <c r="G15" i="29" s="1" a="1"/>
  <c r="G15" i="29" s="1"/>
  <c r="H13" i="25"/>
  <c r="H15" i="29" s="1" a="1"/>
  <c r="H15" i="29" s="1"/>
  <c r="I13" i="25"/>
  <c r="I15" i="29" s="1" a="1"/>
  <c r="I15" i="29" s="1"/>
  <c r="J13" i="25"/>
  <c r="J15" i="29" s="1" a="1"/>
  <c r="J15" i="29" s="1"/>
  <c r="K13" i="25"/>
  <c r="K15" i="29" s="1" a="1"/>
  <c r="K15" i="29" s="1"/>
  <c r="L13" i="25"/>
  <c r="L15" i="29" s="1" a="1"/>
  <c r="L15" i="29" s="1"/>
  <c r="M13" i="25"/>
  <c r="M15" i="29" s="1" a="1"/>
  <c r="M15" i="29" s="1"/>
  <c r="N13" i="25"/>
  <c r="N15" i="29" s="1" a="1"/>
  <c r="N15" i="29" s="1"/>
  <c r="O13" i="25"/>
  <c r="O15" i="29" s="1" a="1"/>
  <c r="O15" i="29" s="1"/>
  <c r="P13" i="25"/>
  <c r="P15" i="29" s="1" a="1"/>
  <c r="P15" i="29" s="1"/>
  <c r="Q13" i="25"/>
  <c r="Q15" i="29" s="1" a="1"/>
  <c r="Q15" i="29" s="1"/>
  <c r="R13" i="25"/>
  <c r="R15" i="29" s="1" a="1"/>
  <c r="R15" i="29" s="1"/>
  <c r="G14" i="25"/>
  <c r="G16" i="29" s="1" a="1"/>
  <c r="G16" i="29" s="1"/>
  <c r="H14" i="25"/>
  <c r="H16" i="29" s="1" a="1"/>
  <c r="H16" i="29" s="1"/>
  <c r="I14" i="25"/>
  <c r="I16" i="29" s="1" a="1"/>
  <c r="I16" i="29" s="1"/>
  <c r="J14" i="25"/>
  <c r="J16" i="29" s="1" a="1"/>
  <c r="J16" i="29" s="1"/>
  <c r="K14" i="25"/>
  <c r="K16" i="29" s="1" a="1"/>
  <c r="K16" i="29" s="1"/>
  <c r="L14" i="25"/>
  <c r="L16" i="29" s="1" a="1"/>
  <c r="L16" i="29" s="1"/>
  <c r="M14" i="25"/>
  <c r="M16" i="29" s="1" a="1"/>
  <c r="M16" i="29" s="1"/>
  <c r="N14" i="25"/>
  <c r="N16" i="29" s="1" a="1"/>
  <c r="N16" i="29" s="1"/>
  <c r="O14" i="25"/>
  <c r="O16" i="29" s="1" a="1"/>
  <c r="O16" i="29" s="1"/>
  <c r="P14" i="25"/>
  <c r="P16" i="29" s="1" a="1"/>
  <c r="P16" i="29" s="1"/>
  <c r="Q14" i="25"/>
  <c r="Q16" i="29" s="1" a="1"/>
  <c r="Q16" i="29" s="1"/>
  <c r="R14" i="25"/>
  <c r="R16" i="29" s="1" a="1"/>
  <c r="R16" i="29" s="1"/>
  <c r="CL17" i="23"/>
  <c r="CL18" i="23" s="1"/>
  <c r="CJ17" i="23"/>
  <c r="CJ18" i="23" s="1"/>
  <c r="CM14" i="23"/>
  <c r="CM13" i="23"/>
  <c r="CM12" i="23"/>
  <c r="CM11" i="23"/>
  <c r="CM10" i="23"/>
  <c r="CM9" i="23"/>
  <c r="CM8" i="23"/>
  <c r="CM7" i="23"/>
  <c r="CM17" i="23" s="1"/>
  <c r="CM18" i="23" s="1"/>
  <c r="X17" i="23"/>
  <c r="X18" i="23" s="1"/>
  <c r="V17" i="23"/>
  <c r="V18" i="23" s="1"/>
  <c r="Y14" i="23"/>
  <c r="Y13" i="23"/>
  <c r="Y12" i="23"/>
  <c r="Y11" i="23"/>
  <c r="Y10" i="23"/>
  <c r="Y9" i="23"/>
  <c r="Y8" i="23"/>
  <c r="Y7" i="23"/>
  <c r="Y17" i="23" s="1"/>
  <c r="Y18" i="23" s="1"/>
  <c r="D8" i="29"/>
  <c r="C12" i="25" l="1"/>
  <c r="C14" i="29" s="1"/>
  <c r="C13" i="25"/>
  <c r="C15" i="29" s="1"/>
  <c r="C14" i="25"/>
  <c r="C16" i="29" s="1"/>
  <c r="CG13" i="23"/>
  <c r="CA13" i="23"/>
  <c r="BU13" i="23"/>
  <c r="BO13" i="23"/>
  <c r="BI13" i="23"/>
  <c r="BC13" i="23"/>
  <c r="AW13" i="23"/>
  <c r="AQ13" i="23"/>
  <c r="AK13" i="23"/>
  <c r="AE13" i="23"/>
  <c r="S13" i="23"/>
  <c r="F13" i="25" s="1"/>
  <c r="F15" i="29" s="1" a="1"/>
  <c r="F15" i="29" s="1"/>
  <c r="M13" i="23"/>
  <c r="E13" i="25" s="1"/>
  <c r="E15" i="29" s="1" a="1"/>
  <c r="E15" i="29" s="1"/>
  <c r="G13" i="23"/>
  <c r="D13" i="25" s="1"/>
  <c r="B13" i="23"/>
  <c r="B13" i="25" s="1"/>
  <c r="CG12" i="23"/>
  <c r="CA12" i="23"/>
  <c r="BU12" i="23"/>
  <c r="BO12" i="23"/>
  <c r="BI12" i="23"/>
  <c r="BC12" i="23"/>
  <c r="AW12" i="23"/>
  <c r="AQ12" i="23"/>
  <c r="AK12" i="23"/>
  <c r="AE12" i="23"/>
  <c r="S12" i="23"/>
  <c r="F12" i="25" s="1"/>
  <c r="F14" i="29" s="1" a="1"/>
  <c r="F14" i="29" s="1"/>
  <c r="M12" i="23"/>
  <c r="E12" i="25" s="1"/>
  <c r="E14" i="29" s="1" a="1"/>
  <c r="E14" i="29" s="1"/>
  <c r="G12" i="23"/>
  <c r="D12" i="25" s="1"/>
  <c r="B12" i="23"/>
  <c r="B12" i="25" s="1"/>
  <c r="C13" i="29" l="1"/>
  <c r="CG11" i="23"/>
  <c r="CA11" i="23"/>
  <c r="BU11" i="23"/>
  <c r="BO11" i="23"/>
  <c r="BI11" i="23"/>
  <c r="BC11" i="23"/>
  <c r="AW11" i="23"/>
  <c r="AQ11" i="23"/>
  <c r="AK11" i="23"/>
  <c r="AE11" i="23"/>
  <c r="S11" i="23"/>
  <c r="F11" i="25" s="1"/>
  <c r="F13" i="29" s="1" a="1"/>
  <c r="F13" i="29" s="1"/>
  <c r="M11" i="23"/>
  <c r="E11" i="25" s="1"/>
  <c r="E13" i="29" s="1" a="1"/>
  <c r="E13" i="29" s="1"/>
  <c r="G11" i="23"/>
  <c r="D11" i="25" s="1"/>
  <c r="B11" i="23"/>
  <c r="B11" i="25" s="1"/>
  <c r="B14" i="23"/>
  <c r="B14" i="25" s="1"/>
  <c r="G14" i="23"/>
  <c r="D14" i="25" s="1"/>
  <c r="M14" i="23"/>
  <c r="E14" i="25" s="1"/>
  <c r="E16" i="29" s="1" a="1"/>
  <c r="E16" i="29" s="1"/>
  <c r="S14" i="23"/>
  <c r="F14" i="25" s="1"/>
  <c r="F16" i="29" s="1" a="1"/>
  <c r="F16" i="29" s="1"/>
  <c r="AE14" i="23"/>
  <c r="AK14" i="23"/>
  <c r="AQ14" i="23"/>
  <c r="AW14" i="23"/>
  <c r="BC14" i="23"/>
  <c r="BI14" i="23"/>
  <c r="BO14" i="23"/>
  <c r="BU14" i="23"/>
  <c r="CA14" i="23"/>
  <c r="CG14" i="23"/>
  <c r="BU9" i="23"/>
  <c r="BU10" i="23"/>
  <c r="BO9" i="23"/>
  <c r="BO10" i="23"/>
  <c r="BI9" i="23"/>
  <c r="BI10" i="23"/>
  <c r="BC9" i="23"/>
  <c r="BC10" i="23"/>
  <c r="AW9" i="23"/>
  <c r="AW10" i="23"/>
  <c r="AQ9" i="23"/>
  <c r="AQ10" i="23"/>
  <c r="AK9" i="23"/>
  <c r="AK10" i="23"/>
  <c r="AE9" i="23"/>
  <c r="AE10" i="23"/>
  <c r="S9" i="23"/>
  <c r="F9" i="25" s="1"/>
  <c r="F11" i="29" s="1" a="1"/>
  <c r="F11" i="29" s="1"/>
  <c r="S10" i="23"/>
  <c r="F10" i="25" s="1"/>
  <c r="F12" i="29" s="1" a="1"/>
  <c r="F12" i="29" s="1"/>
  <c r="M9" i="23"/>
  <c r="E9" i="25" s="1"/>
  <c r="E11" i="29" s="1" a="1"/>
  <c r="E11" i="29" s="1"/>
  <c r="M10" i="23"/>
  <c r="E10" i="25" s="1"/>
  <c r="E12" i="29" s="1" a="1"/>
  <c r="E12" i="29" s="1"/>
  <c r="CA9" i="23"/>
  <c r="CA10" i="23"/>
  <c r="CG9" i="23"/>
  <c r="CG10" i="23"/>
  <c r="G9" i="23"/>
  <c r="D9" i="25" s="1"/>
  <c r="G10" i="23"/>
  <c r="D10" i="25" s="1"/>
  <c r="C9" i="25"/>
  <c r="C11" i="29" s="1"/>
  <c r="C10" i="25"/>
  <c r="C12" i="29" s="1"/>
  <c r="B9" i="23"/>
  <c r="B9" i="25" s="1"/>
  <c r="B10" i="23"/>
  <c r="B10" i="25" s="1"/>
  <c r="CG8" i="23"/>
  <c r="BN17" i="23"/>
  <c r="BN18" i="23" s="1"/>
  <c r="BL17" i="23"/>
  <c r="BL18" i="23" s="1"/>
  <c r="BO8" i="23"/>
  <c r="BO7" i="23"/>
  <c r="M8" i="23"/>
  <c r="BO17" i="23" l="1"/>
  <c r="BO18" i="23" s="1"/>
  <c r="BZ17" i="23" l="1"/>
  <c r="BZ18" i="23" s="1"/>
  <c r="BX17" i="23"/>
  <c r="BX18" i="23" s="1"/>
  <c r="CA8" i="23"/>
  <c r="CA7" i="23"/>
  <c r="C8" i="25"/>
  <c r="C10" i="29" s="1"/>
  <c r="CA17" i="23" l="1"/>
  <c r="CA18" i="23" s="1"/>
  <c r="B8" i="23" l="1"/>
  <c r="B8" i="25" s="1"/>
  <c r="BU8" i="23"/>
  <c r="BI8" i="23"/>
  <c r="BC8" i="23"/>
  <c r="AW8" i="23"/>
  <c r="AQ8" i="23"/>
  <c r="AK8" i="23"/>
  <c r="AE8" i="23"/>
  <c r="S8" i="23"/>
  <c r="F8" i="25" s="1"/>
  <c r="F10" i="29" s="1" a="1"/>
  <c r="F10" i="29" s="1"/>
  <c r="E8" i="25"/>
  <c r="E10" i="29" s="1" a="1"/>
  <c r="E10" i="29" s="1"/>
  <c r="G8" i="23"/>
  <c r="D8" i="25" s="1"/>
  <c r="B7" i="23"/>
  <c r="G7" i="23"/>
  <c r="D7" i="25" s="1"/>
  <c r="CF17" i="23"/>
  <c r="CF18" i="23" s="1"/>
  <c r="CD17" i="23"/>
  <c r="CD18" i="23" s="1"/>
  <c r="BT17" i="23"/>
  <c r="BT18" i="23" s="1"/>
  <c r="BR17" i="23"/>
  <c r="BR18" i="23" s="1"/>
  <c r="BH17" i="23"/>
  <c r="BH18" i="23" s="1"/>
  <c r="BF17" i="23"/>
  <c r="BF18" i="23" s="1"/>
  <c r="BB17" i="23"/>
  <c r="BB18" i="23" s="1"/>
  <c r="AZ17" i="23"/>
  <c r="AZ18" i="23" s="1"/>
  <c r="AV17" i="23"/>
  <c r="AV18" i="23" s="1"/>
  <c r="AT17" i="23"/>
  <c r="AT18" i="23" s="1"/>
  <c r="AP17" i="23"/>
  <c r="AP18" i="23" s="1"/>
  <c r="AN17" i="23"/>
  <c r="AN18" i="23" s="1"/>
  <c r="AK17" i="23"/>
  <c r="AK18" i="23" s="1"/>
  <c r="AJ17" i="23"/>
  <c r="AJ18" i="23" s="1"/>
  <c r="AH17" i="23"/>
  <c r="AH18" i="23" s="1"/>
  <c r="AD17" i="23"/>
  <c r="AD18" i="23" s="1"/>
  <c r="AB17" i="23"/>
  <c r="AB18" i="23" s="1"/>
  <c r="R17" i="23"/>
  <c r="R18" i="23" s="1"/>
  <c r="P17" i="23"/>
  <c r="P18" i="23" s="1"/>
  <c r="L17" i="23"/>
  <c r="L18" i="23" s="1"/>
  <c r="J17" i="23"/>
  <c r="J18" i="23" s="1"/>
  <c r="F17" i="23"/>
  <c r="F18" i="23" s="1"/>
  <c r="D17" i="23"/>
  <c r="D18" i="23" s="1"/>
  <c r="CG7" i="23"/>
  <c r="BU7" i="23"/>
  <c r="BI7" i="23"/>
  <c r="BC7" i="23"/>
  <c r="AW7" i="23"/>
  <c r="AQ7" i="23"/>
  <c r="AK7" i="23"/>
  <c r="AE7" i="23"/>
  <c r="S7" i="23"/>
  <c r="F7" i="25" s="1"/>
  <c r="F9" i="29" s="1" a="1"/>
  <c r="F9" i="29" s="1"/>
  <c r="M7" i="23"/>
  <c r="E7" i="25" s="1"/>
  <c r="E9" i="29" s="1" a="1"/>
  <c r="E9" i="29" s="1"/>
  <c r="AE17" i="23" l="1"/>
  <c r="AE18" i="23" s="1"/>
  <c r="AW17" i="23"/>
  <c r="AW18" i="23" s="1"/>
  <c r="BC17" i="23"/>
  <c r="BC18" i="23" s="1"/>
  <c r="M17" i="23"/>
  <c r="M18" i="23" s="1"/>
  <c r="BU17" i="23"/>
  <c r="BU18" i="23" s="1"/>
  <c r="G17" i="23"/>
  <c r="G18" i="23" s="1"/>
  <c r="BI17" i="23"/>
  <c r="BI18" i="23" s="1"/>
  <c r="AQ17" i="23"/>
  <c r="AQ18" i="23" s="1"/>
  <c r="S17" i="23"/>
  <c r="S18" i="23" s="1"/>
  <c r="CG17" i="23"/>
  <c r="CG18" i="23" s="1"/>
  <c r="C7" i="25" l="1"/>
  <c r="C9" i="29" s="1"/>
  <c r="B7"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<sst xmlns="http://schemas.openxmlformats.org/spreadsheetml/2006/main" count="2616" uniqueCount="333">
  <si>
    <t>Climate Impact Screening Assessment Tool</t>
  </si>
  <si>
    <t>Division:</t>
  </si>
  <si>
    <t>People</t>
  </si>
  <si>
    <r>
      <rPr>
        <b/>
        <sz val="11"/>
        <color rgb="FF152B58"/>
        <rFont val="Arial"/>
        <family val="2"/>
      </rPr>
      <t>Background</t>
    </r>
    <r>
      <rPr>
        <sz val="11"/>
        <color rgb="FF152B58"/>
        <rFont val="Arial"/>
        <family val="2"/>
      </rPr>
      <t xml:space="preserve">
Transport Infrastructure Ireland (TII) has recently updated its Climate Adaptation Strategy, which aims to improve the resilience of TII's networks to the impacts of climate change. This is TII's second Climate Adaptation Strategy, and responds to Ireland's 2021 Climate Action Plan. The Strategy will also inform the Department of Transport's Sectoral Adaptation Plan.</t>
    </r>
  </si>
  <si>
    <r>
      <rPr>
        <b/>
        <sz val="11"/>
        <color rgb="FF152B58"/>
        <rFont val="Arial"/>
        <family val="2"/>
      </rPr>
      <t xml:space="preserve">The Climate Impact Screening Assessment Tool </t>
    </r>
    <r>
      <rPr>
        <sz val="11"/>
        <color rgb="FF152B58"/>
        <rFont val="Arial"/>
        <family val="2"/>
      </rPr>
      <t xml:space="preserve">
This 'Climate Impact Screening' assessment tool represents Stage 2 of TII's climate adaptation approach, and aligns with the approach set out in PE-ENV-01104. This Climate Impact Screening Assessment Tool supports the assessment of vulnerability for TII's assets to a range of climate hazards. This tool should be used by informed practitioners who understand both the climate data, and the impact of climate change on TII’s assets.
The following should be noted when using this tool: 
 • PE-ENV-01104 has been developed for new projects, as opposed to a portfolio of existing assets.  The principle of PE-ENV-01104 has been        followed here, but the different application should be recognised. 
 • This screening tool has is not a spatial risk assessment. Geographic factors that may exacerbate or decrease exposure, for example elevation, or proximity to coast, are not considered. For the purposes of this assessment, impact screening will be undertaken at a national scale (except for Light Rail network which principally is in the Dublin vicinity).
 • Similarly, this screening tool does not consider individual assets.  Factors that may exacerbate or decrease asset sensitivity, for example asset health, or specific design features, are not considered. Asset sensitivity assessment should consider whether there is any historical evidence of asset failures, and use engineering judgement.</t>
    </r>
  </si>
  <si>
    <r>
      <rPr>
        <b/>
        <sz val="11"/>
        <color rgb="FF152B58"/>
        <rFont val="Arial"/>
        <family val="2"/>
      </rPr>
      <t xml:space="preserve">TII's approach to climate adaptation
</t>
    </r>
    <r>
      <rPr>
        <sz val="11"/>
        <color rgb="FF152B58"/>
        <rFont val="Arial"/>
        <family val="2"/>
      </rPr>
      <t>The Climate Adaptation Strategy sets out a six-stage approach for embedding climate adaptation across TII. This approach is shown in Figure 1 (see below) and aligns with the Department of Transport guidelines. Stages 2, 3 and 4 incorporate the climate risk assessment methodology developed by the European Commission's 'Technical guidance on the climate proofing of infrastructure in the period 2021-2027' and recently integrated into PE-ENV-01104 'Climate guidance for National Roads, Light Rail and Rural Cycleways (offline and Greenways) - Overarching technical document'.</t>
    </r>
  </si>
  <si>
    <r>
      <t xml:space="preserve">
</t>
    </r>
    <r>
      <rPr>
        <b/>
        <sz val="11"/>
        <color rgb="FF152B58"/>
        <rFont val="Arial"/>
        <family val="2"/>
      </rPr>
      <t xml:space="preserve">Methodological approach to undertaking the Climate Impact Screening Assessment
</t>
    </r>
    <r>
      <rPr>
        <sz val="11"/>
        <color rgb="FF152B58"/>
        <rFont val="Arial"/>
        <family val="2"/>
      </rPr>
      <t xml:space="preserve">The Climate Impact Screening Assessment has 5 key steps, which are outlined in </t>
    </r>
    <r>
      <rPr>
        <b/>
        <sz val="11"/>
        <color rgb="FF152B58"/>
        <rFont val="Arial"/>
        <family val="2"/>
      </rPr>
      <t>Figure 2</t>
    </r>
    <r>
      <rPr>
        <sz val="11"/>
        <color rgb="FF152B58"/>
        <rFont val="Arial"/>
        <family val="2"/>
      </rPr>
      <t xml:space="preserve"> below.
The assessment is carried out in steps 2 and 3, as labelled in the tab names. The '2c. Priority climate hazards' tab provides a summary of the recorded vulnerabilities by hazard and working environment type. The '2. Role-based asssessment'  which should be used to inform the 'Prioritisation' (Stage 3) of TII's approach to climate adaptation (Figure 1).
</t>
    </r>
  </si>
  <si>
    <r>
      <t xml:space="preserve">Next steps
</t>
    </r>
    <r>
      <rPr>
        <sz val="11"/>
        <color rgb="FF152B58"/>
        <rFont val="Arial"/>
        <family val="2"/>
      </rPr>
      <t>The results of this screening assessment will help TII to prioritise which assets and climate hazards are taken forward to the Priority Impact Assessment stage (Stage 4 in Figure 1), which represents the 'Detailed climate change risk assessment' set out in PE-ENV-01104. 
Where the screening assessment shows a low or insignificant climate vulnerability, TII and the climate practitioner should make a judgement as to whether there could be geographic or asset specific factors that could increase either exposure or sensitivity. If so, it may be decided that a detailed risk assessment should be undertaken. The decision to take the approach forward to a detailed risk asessment will depend on the justified assessment of TII and the climate practitioner. Ultimately, the results from the Priority Impact Assessment and the detailed risk assessment will be used to support the development of TII's Climate Adaptation Plan(s). These plans will identify appropriate adaptation actions and measures that aim to reduce climate risks to acceptable levels.</t>
    </r>
  </si>
  <si>
    <r>
      <rPr>
        <b/>
        <sz val="11"/>
        <color rgb="FF152B58"/>
        <rFont val="Arial"/>
        <family val="2"/>
      </rPr>
      <t>Disclaimer on climate data</t>
    </r>
    <r>
      <rPr>
        <sz val="11"/>
        <color rgb="FF152B58"/>
        <rFont val="Arial"/>
        <family val="2"/>
      </rPr>
      <t xml:space="preserve">
</t>
    </r>
    <r>
      <rPr>
        <i/>
        <sz val="11"/>
        <color rgb="FF152B58"/>
        <rFont val="Arial"/>
        <family val="2"/>
      </rPr>
      <t>In preparing this screening template we have used climate model outputs obtained from external sources including Met Eireann and Climate Ireland. Such models can help consider possible future climate scenarios or outcomes, but no model that attempts to project the future can do so with certainty. Actual events may not occur as projected, and the differences may be material. As such, this assessment does not make any representation or warranty, express or implied, regarding the accuracy or completeness of any such forward-looking advice, or any models, projections, forecasts, opinions or estimates.
Any advice, including forward-looking advice, is time-sensitive at the time of writing. Climate models are constantly updated and there may be material differences between climate models used at the time of writing and climate models generated later.</t>
    </r>
  </si>
  <si>
    <r>
      <rPr>
        <b/>
        <sz val="11"/>
        <color rgb="FF152B58"/>
        <rFont val="Arial"/>
        <family val="2"/>
      </rPr>
      <t>Limitations and assumption associated with this method</t>
    </r>
    <r>
      <rPr>
        <sz val="11"/>
        <color rgb="FF152B58"/>
        <rFont val="Arial"/>
        <family val="2"/>
      </rPr>
      <t xml:space="preserve">
Despite considering WFH as relatively 'low' likelihood of experiencing climate impacts, it is important to recognise that the ability of this role to be undertaken is influenced to </t>
    </r>
    <r>
      <rPr>
        <b/>
        <sz val="11"/>
        <color rgb="FF152B58"/>
        <rFont val="Arial"/>
        <family val="2"/>
      </rPr>
      <t>interdependency risks</t>
    </r>
    <r>
      <rPr>
        <sz val="11"/>
        <color rgb="FF152B58"/>
        <rFont val="Arial"/>
        <family val="2"/>
      </rPr>
      <t xml:space="preserve">. For example, high winds pose a risk to internet and telecommunications assets, that are required for communication and data transfer.
Despite considering WFH as relatively 'low' likelihood of experiencing climate impacts, it is important to consider that </t>
    </r>
    <r>
      <rPr>
        <b/>
        <sz val="11"/>
        <color rgb="FF152B58"/>
        <rFont val="Arial"/>
        <family val="2"/>
      </rPr>
      <t>climate hazards may start to occur during the working day</t>
    </r>
    <r>
      <rPr>
        <sz val="11"/>
        <color rgb="FF152B58"/>
        <rFont val="Arial"/>
        <family val="2"/>
      </rPr>
      <t>, when staff are already travelling or in an office.</t>
    </r>
  </si>
  <si>
    <t>Figure 1. TII's approach to climate adaptation (from TII Climate Adaptation Strategy, 2022)</t>
  </si>
  <si>
    <t>Figure 2. Workflow for Climate Impact Screening Assessment Tool.</t>
  </si>
  <si>
    <t>Step 1 - Scoping</t>
  </si>
  <si>
    <t>Step 2 - Climate impact screening</t>
  </si>
  <si>
    <t>Step 3 - Role assessment</t>
  </si>
  <si>
    <t>Step 4 - Prioritisation</t>
  </si>
  <si>
    <t>Roles: internal</t>
  </si>
  <si>
    <t>Roles: external</t>
  </si>
  <si>
    <t>Climate hazards</t>
  </si>
  <si>
    <t>Working environments</t>
  </si>
  <si>
    <t>Description</t>
  </si>
  <si>
    <t>Board</t>
  </si>
  <si>
    <t>Board and Executive Committee</t>
  </si>
  <si>
    <t>Local Authorities</t>
  </si>
  <si>
    <t>Greenways management</t>
  </si>
  <si>
    <t>Flooding (coastal) - including sea level rise and storm surge</t>
  </si>
  <si>
    <t>Working from home</t>
  </si>
  <si>
    <t>Corporate Comms</t>
  </si>
  <si>
    <t>Roads (inc. winter maintenance)</t>
  </si>
  <si>
    <t>Flooding (fluvial / river)</t>
  </si>
  <si>
    <t>Travelling: commuting or for business</t>
  </si>
  <si>
    <t>Commercial Operations</t>
  </si>
  <si>
    <t>Light Rail</t>
  </si>
  <si>
    <t>Fire services</t>
  </si>
  <si>
    <t>Flooding (pluvial / surface water)</t>
  </si>
  <si>
    <t>Working outside</t>
  </si>
  <si>
    <t>This includes working on new development sites, existing sites (e.g. track, roads).</t>
  </si>
  <si>
    <t>Light Rail: Operations</t>
  </si>
  <si>
    <t>Environment Section</t>
  </si>
  <si>
    <t>Flooding (groundwater)</t>
  </si>
  <si>
    <t>Working from an office</t>
  </si>
  <si>
    <t>Light Rail: Marketing</t>
  </si>
  <si>
    <t>County and City Management Association (CCMA)</t>
  </si>
  <si>
    <t>Extreme heat</t>
  </si>
  <si>
    <t>Working from a road depot or service area</t>
  </si>
  <si>
    <t>Tolling Business</t>
  </si>
  <si>
    <t>Regional Assemblies</t>
  </si>
  <si>
    <t>Extreme cold</t>
  </si>
  <si>
    <t>Working from a light rail depot</t>
  </si>
  <si>
    <t>PPP Procurement &amp; Finance</t>
  </si>
  <si>
    <t>Planning</t>
  </si>
  <si>
    <t>Wildfire</t>
  </si>
  <si>
    <t>Working from a light rail overground substation, tech room or kiosk</t>
  </si>
  <si>
    <t>Financial Operations</t>
  </si>
  <si>
    <t>Government Departments</t>
  </si>
  <si>
    <t>Department of Transport</t>
  </si>
  <si>
    <t>Drought</t>
  </si>
  <si>
    <t>Working from a light rail underground substation or tech room</t>
  </si>
  <si>
    <t>Capital Programme Management</t>
  </si>
  <si>
    <t>Roads Capital Programme</t>
  </si>
  <si>
    <t>Department of Housing, Local Government and Heritage</t>
  </si>
  <si>
    <t>Extreme wind</t>
  </si>
  <si>
    <t>Public Transport Capital Programme</t>
  </si>
  <si>
    <t>Department of Justice</t>
  </si>
  <si>
    <t>Lightning</t>
  </si>
  <si>
    <t>Public Transport Capital Programme: Public Transport Construction</t>
  </si>
  <si>
    <t>Department of Education</t>
  </si>
  <si>
    <t>Hail</t>
  </si>
  <si>
    <t>Public Transport Capital Programme: Public Transport Construction - Traffic</t>
  </si>
  <si>
    <t>Department of Environment, Climate and Communications</t>
  </si>
  <si>
    <t>Natural landslides</t>
  </si>
  <si>
    <t>Public Transport Capital Programme: Public Transport Construction - Projects Communications/Liaison</t>
  </si>
  <si>
    <t>State Agencies</t>
  </si>
  <si>
    <t>National Transport Authority (NTA)</t>
  </si>
  <si>
    <t>Engineered slope failure</t>
  </si>
  <si>
    <t>Public Transport New Scheme Planning: Drawing Control</t>
  </si>
  <si>
    <t>NTA Exec Team</t>
  </si>
  <si>
    <t>Fog</t>
  </si>
  <si>
    <t>Public Transport New Scheme Planning: Surveying</t>
  </si>
  <si>
    <t>Inland Fisheries</t>
  </si>
  <si>
    <t>Coastal erosion</t>
  </si>
  <si>
    <t>Public Transport Capital Programme: Engineering Design</t>
  </si>
  <si>
    <t>NPWS (National Parks &amp; Wildlife Service)</t>
  </si>
  <si>
    <t>Public Transport Capital Programme: Roads &amp; Drainage</t>
  </si>
  <si>
    <t>Irish Water</t>
  </si>
  <si>
    <t>Public Transport Capital Programme: Structural Design</t>
  </si>
  <si>
    <t>Forestry Services</t>
  </si>
  <si>
    <t>Public Transport Capital Programme: Track</t>
  </si>
  <si>
    <t>NSAI (National Standards Authority Of Ireland)</t>
  </si>
  <si>
    <t>Public Transport Capital Programme: Utilities</t>
  </si>
  <si>
    <t>Irish Rail</t>
  </si>
  <si>
    <t>Public Transport Capital Programme: Architecture</t>
  </si>
  <si>
    <t>Dublin Bus</t>
  </si>
  <si>
    <t>Public Transport Capital Programme: Power &amp; Systems Engineering</t>
  </si>
  <si>
    <t>3rd Level Institutions (universities etc.)</t>
  </si>
  <si>
    <t>Public Transport Capital Programme: Rolling Stock Engineering</t>
  </si>
  <si>
    <t>SEAI (Sustainable Energy Authority of Ireland)</t>
  </si>
  <si>
    <t>Public Transport Capital Programme: Network Enhancements</t>
  </si>
  <si>
    <t>Waterways Ireland</t>
  </si>
  <si>
    <t>Project Services: Quality &amp; Document Control</t>
  </si>
  <si>
    <t>OPW (Office for Public Works)</t>
  </si>
  <si>
    <t>Project Services: Programme Management</t>
  </si>
  <si>
    <t>EPA (Environmental Protection Agency)</t>
  </si>
  <si>
    <t>Project Services: Risk</t>
  </si>
  <si>
    <t>GSI (Geological Survey Ireland)</t>
  </si>
  <si>
    <t>Project Services: Commercial</t>
  </si>
  <si>
    <t>National Biodiversity Ireland</t>
  </si>
  <si>
    <t>Land &amp; Property Acquistion</t>
  </si>
  <si>
    <t>Heritage Council</t>
  </si>
  <si>
    <t>Network Management</t>
  </si>
  <si>
    <t>Network Operations: Traffic Management</t>
  </si>
  <si>
    <t>Teagasc (The Agriculture and Food Development Authority)</t>
  </si>
  <si>
    <t>Network Operations: Motorways Operations &amp; Maintenance</t>
  </si>
  <si>
    <t>Pesticide Registration and Control Division</t>
  </si>
  <si>
    <t>Network Operations: Tunnels Operations &amp; Maintenance</t>
  </si>
  <si>
    <t>Gas Networks Ireland</t>
  </si>
  <si>
    <t>Network Operations: PPP Operations</t>
  </si>
  <si>
    <t>Eirgrid</t>
  </si>
  <si>
    <t>Network Operations: Maintenance &amp; Winter Operations</t>
  </si>
  <si>
    <t>Coillte (Forestry)</t>
  </si>
  <si>
    <t>Network Operations</t>
  </si>
  <si>
    <t>Bord na Mona (The Peat Board)</t>
  </si>
  <si>
    <t>Pavement Engineering &amp; Asset Management</t>
  </si>
  <si>
    <t>National Asset Management Agency (NAMA)</t>
  </si>
  <si>
    <t>Structures Engineering &amp; Asset Management</t>
  </si>
  <si>
    <t>An Bord Pleanala (The Planning Board)</t>
  </si>
  <si>
    <t>Network Data</t>
  </si>
  <si>
    <t>Enterprise Ireland</t>
  </si>
  <si>
    <t>Professional Services</t>
  </si>
  <si>
    <t>Strategic &amp; Transport Planning</t>
  </si>
  <si>
    <t>National Monuments Service</t>
  </si>
  <si>
    <t>Archaeology &amp; Heritage</t>
  </si>
  <si>
    <t>National Museum of Ireland</t>
  </si>
  <si>
    <t>Research &amp; Standards</t>
  </si>
  <si>
    <t>Commission for Railway Regulation (CRR)</t>
  </si>
  <si>
    <t>Environmental Policy &amp; Compliance</t>
  </si>
  <si>
    <t>Health and Safety Authority (HSA)</t>
  </si>
  <si>
    <t>Safety Roads &amp; Tunnels</t>
  </si>
  <si>
    <t>Railway Accident Investigation Unit (RAIU)</t>
  </si>
  <si>
    <t>Rail &amp; Occupational Safety</t>
  </si>
  <si>
    <t>An Garda Siochana (Police)</t>
  </si>
  <si>
    <t>Corporate Services</t>
  </si>
  <si>
    <t>Facilities &amp; Support Services</t>
  </si>
  <si>
    <t>NISO</t>
  </si>
  <si>
    <t>Regulatory &amp; Administration</t>
  </si>
  <si>
    <t>IDA</t>
  </si>
  <si>
    <t>Procurement</t>
  </si>
  <si>
    <t>RSA</t>
  </si>
  <si>
    <t>IT</t>
  </si>
  <si>
    <t>Health Service Executive</t>
  </si>
  <si>
    <t>Business Services</t>
  </si>
  <si>
    <t>Finance/Accounting</t>
  </si>
  <si>
    <t>ESB Networks Ireland</t>
  </si>
  <si>
    <t>HR</t>
  </si>
  <si>
    <t>Environmental NGOs</t>
  </si>
  <si>
    <t>Board Secretarial</t>
  </si>
  <si>
    <t>Special Interest Group</t>
  </si>
  <si>
    <t>IRHA (Irish Road Haulage Association)</t>
  </si>
  <si>
    <t xml:space="preserve">Legal &amp; Governance </t>
  </si>
  <si>
    <t>Engineers Ireland</t>
  </si>
  <si>
    <t>Internal Audit</t>
  </si>
  <si>
    <t>CIF (Construction Industry Federation)</t>
  </si>
  <si>
    <t>Land Use Planning</t>
  </si>
  <si>
    <t>Irish Asphalt Pavement Producers Association (IAPA)</t>
  </si>
  <si>
    <t>CILT Chartered Institute of Logistics &amp; Transport Ireland)</t>
  </si>
  <si>
    <t>Royal Irish Academy</t>
  </si>
  <si>
    <t>Cycling</t>
  </si>
  <si>
    <t>AA</t>
  </si>
  <si>
    <t>Ports</t>
  </si>
  <si>
    <t>Airports</t>
  </si>
  <si>
    <t>Developers</t>
  </si>
  <si>
    <t>IBEC (Business Membership and lobbying group)</t>
  </si>
  <si>
    <t>IFA (Irish Farmers' Association)</t>
  </si>
  <si>
    <t>Irish Safety Barriers</t>
  </si>
  <si>
    <t>Public &amp; Public Representative</t>
  </si>
  <si>
    <t>General Public</t>
  </si>
  <si>
    <t>Land Owners</t>
  </si>
  <si>
    <t>Elected Officials</t>
  </si>
  <si>
    <t>Businesses</t>
  </si>
  <si>
    <t>Kiosk or service area businesses</t>
  </si>
  <si>
    <t>Contractors</t>
  </si>
  <si>
    <t>Main Contractors</t>
  </si>
  <si>
    <t>PPP Cos</t>
  </si>
  <si>
    <t>PPP Conc</t>
  </si>
  <si>
    <t>MMARC</t>
  </si>
  <si>
    <t>Arch Contractors</t>
  </si>
  <si>
    <t>Luas Operator</t>
  </si>
  <si>
    <t>Consultants</t>
  </si>
  <si>
    <t>Division</t>
  </si>
  <si>
    <t>Climate Variable</t>
  </si>
  <si>
    <t>Overall Comments</t>
  </si>
  <si>
    <t>Flooding (fluvial)</t>
  </si>
  <si>
    <t>Flooding (pluvial)</t>
  </si>
  <si>
    <t>Extreme cold (including ice and snow)</t>
  </si>
  <si>
    <t xml:space="preserve">Coastal </t>
  </si>
  <si>
    <t>Whole Country</t>
  </si>
  <si>
    <t xml:space="preserve">Sensitivity </t>
  </si>
  <si>
    <t>Exposure - Baseline (1-3)</t>
  </si>
  <si>
    <t>Exposure - Future Climate Change (1-3)</t>
  </si>
  <si>
    <t>Vulnerability (1-3)</t>
  </si>
  <si>
    <t xml:space="preserve"> Justification (detail on relationship between asset and hazard; thresholds and indicators)</t>
  </si>
  <si>
    <t>Confidence in assigning vulnerability score (L/M/H)</t>
  </si>
  <si>
    <t>Low confidence as unknown where staff live.</t>
  </si>
  <si>
    <t>L</t>
  </si>
  <si>
    <t>Assuming no mechanical ventilation at home.
Low confidence as unknown where staff live.</t>
  </si>
  <si>
    <t>Anticipate suitable heating within the home.
Low confidence as unknown where staff live.</t>
  </si>
  <si>
    <t>Low confidence as unknown where staff live and where is most exposed to wildfire hazard.</t>
  </si>
  <si>
    <t>Households more likely to be placed under water restrictions than businesses.However, no perceived impact on ability for staff to do their role.</t>
  </si>
  <si>
    <t>M</t>
  </si>
  <si>
    <t>Potential for building impacts, with cascading impacts that inhibit working from home safely.
Low confidence as unknown where staff live.</t>
  </si>
  <si>
    <t>Potential for productivity impacts if utilities are affected by lightning (e.g. power outages).</t>
  </si>
  <si>
    <t>No perceived impact.</t>
  </si>
  <si>
    <t>Low confidence as unknown where staff are travelling.</t>
  </si>
  <si>
    <t>Assuming mechanical ventilation.
Low confidence as unknown where staff are travelling.</t>
  </si>
  <si>
    <t>Anticipate transport mode will have heating, but may be snow or ice-related accessibility or safety issues (e.g. road surfaces).
Low confidence as unknown where staff are travelling.</t>
  </si>
  <si>
    <t>Personal vehicles may be less clean due to water restrictions but negligible impact on user safety.</t>
  </si>
  <si>
    <t>Travel may be inhibited during high winds (e.g. travel safety restrictions in place by public transport or road operators).</t>
  </si>
  <si>
    <t>Safety impacts associated with travelling during lightning events.</t>
  </si>
  <si>
    <t>Safety impacts associated with travelling during hail events.</t>
  </si>
  <si>
    <t>Safety impacts associated with travelling during fog events.
Travel may be inhibited during fog events (e.g. travel safety restrictions in place by public transport or road operators).</t>
  </si>
  <si>
    <t>Low confidence as unknown where staff are working outside.</t>
  </si>
  <si>
    <t>Negligible likelihood that drought would impact potable water availability for hydration.
May affect some outdoor tasks (e.g. washdown) - captured in other assessments.</t>
  </si>
  <si>
    <t>Exposed to the elements while working outside.</t>
  </si>
  <si>
    <t>Safety and productivity impacts associated with travelling during lightning events. Work may have to stop in extreme weather events.</t>
  </si>
  <si>
    <t>Safety and productivity impacts associated with travelling during hail events. Work may have to stop in extreme weather events.</t>
  </si>
  <si>
    <t>Safety and productivity impacts associated with travelling during fog events. Work may have to stop in extreme weather events.</t>
  </si>
  <si>
    <t>Low confidence as unknown where all offices are located.
Higher confidence for TII staff in Parkgate Street offices - refer to 'Buildings' assessment.</t>
  </si>
  <si>
    <t>Assuming mechanical ventilation.
Low confidence as unknown where all offices are located.
Higher confidence for TII staff in Parkgate Street offices - refer to 'Buildings' assessment.</t>
  </si>
  <si>
    <t>Anticipate heating facilities within buildings.
Low confidence as unknown where all offices are located.
Higher confidence for TII staff in Parkgate Street offices - refer to 'Buildings' assessment.</t>
  </si>
  <si>
    <t>Unlikely to be placed under water restrictions.</t>
  </si>
  <si>
    <t>Potential for building damage (e.g. roof, façade) with cascading impacts to people safety.
Low confidence as unknown where all offices are located.
Higher confidence for TII staff in Parkgate Street offices - refer to 'Buildings' assessment.</t>
  </si>
  <si>
    <t>No perceived impact.
Refer to 'Buildings' assessment.</t>
  </si>
  <si>
    <t>Low confidence as unknown where all depots are located.
Refer to 'Road' assessment.</t>
  </si>
  <si>
    <t>Low confidence as unknown where all depots are located.
Low confidence as unknown whether depots have cooling capacity.</t>
  </si>
  <si>
    <t>Anticipate heating facilities within buildings.
Low confidence as unknown where all depots are located.</t>
  </si>
  <si>
    <t>Potential for building damage (e.g. roof, façade) with cascading impacts to people safety.
Low confidence as unknown where all depots are located.
Refer to 'Road' assessment.</t>
  </si>
  <si>
    <t>No perceived impact.
Refer to 'Road' assessment.</t>
  </si>
  <si>
    <t>Low confidence as unknown where all depots are located.
Refer to 'Light Rail' assessment.</t>
  </si>
  <si>
    <t>Potential for building damage (e.g. roof, façade) with cascading impacts to people safety.
Past wind-related event at Red Cow depot hase been experienced. Refer to 'Light Rail' assessment .
Low confidence as unknown where all depots are located.</t>
  </si>
  <si>
    <t>No perceived impact.
Refer to 'Light Rail' assessment.</t>
  </si>
  <si>
    <t>Low confidence as unknown where all are located.
Refer to 'Light Rail' assessment.</t>
  </si>
  <si>
    <t>Low confidence as unknown where all are located.
Low confidence as unknown whether have cooling capacity.</t>
  </si>
  <si>
    <t>Anticipate heating facilities within buildings.
Low confidence as unknown where all are located.</t>
  </si>
  <si>
    <t>From a safety perspective, not affected by wind as underground.
Refer to 'Light Rail' assessment.</t>
  </si>
  <si>
    <t>Potential for productivity impacts if utilities are affected by lightning (e.g. power outages).
From a safety perspective, not affected by lightning as underground.
Refer to 'Light Rail' assessment.</t>
  </si>
  <si>
    <t>From a safety perspective, not affected by hail as underground.
Refer to 'Light Rail' assessment.</t>
  </si>
  <si>
    <t>Sensitivity</t>
  </si>
  <si>
    <t>Exposure</t>
  </si>
  <si>
    <t>Vulnerability</t>
  </si>
  <si>
    <t>Highest score</t>
  </si>
  <si>
    <t>Highest rating</t>
  </si>
  <si>
    <t>Asset categories</t>
  </si>
  <si>
    <t xml:space="preserve">Whole Country </t>
  </si>
  <si>
    <t>Coastal</t>
  </si>
  <si>
    <t xml:space="preserve">Vulnerability </t>
  </si>
  <si>
    <t>Prioritisation</t>
  </si>
  <si>
    <t>Key</t>
  </si>
  <si>
    <t>Low priority, under watching brief</t>
  </si>
  <si>
    <t>UWB</t>
  </si>
  <si>
    <t>Medium priority, under watching brief</t>
  </si>
  <si>
    <t>Medium priority, being taking forward</t>
  </si>
  <si>
    <t>MP</t>
  </si>
  <si>
    <t>High priority, being taken forward</t>
  </si>
  <si>
    <t>HP</t>
  </si>
  <si>
    <t>Final list of priority hazards associated with each role</t>
  </si>
  <si>
    <t>Flooding: coastal, fluvial pluvial and groundwater
Extreme heat
Wildfire
Coastal erosion</t>
  </si>
  <si>
    <t>Flooding: coastal, fluvial pluvial and groundwater
Extreme heat
Extreme cold
Wildfire
Extreme wind
Lightning
Hail
Fog
Coastal erosion</t>
  </si>
  <si>
    <t>Asset group (TII directorate or organisation and team)</t>
  </si>
  <si>
    <t>Asset sub-group</t>
  </si>
  <si>
    <t>Stakeholder: Internal / external</t>
  </si>
  <si>
    <t>Likelihood - based on the hazards associated with working environments. Does the role involve:</t>
  </si>
  <si>
    <t>Consequence</t>
  </si>
  <si>
    <t>Assumptions</t>
  </si>
  <si>
    <t>Working from a light rail overground  substation, tech room or kiosk</t>
  </si>
  <si>
    <t>Working from a light rail underground  substation or tech room</t>
  </si>
  <si>
    <t>Is the role critical to day-to-day operations? (Y/N)</t>
  </si>
  <si>
    <r>
      <t xml:space="preserve">Indication of consequence to </t>
    </r>
    <r>
      <rPr>
        <b/>
        <u/>
        <sz val="11"/>
        <color rgb="FF152B58"/>
        <rFont val="Arial"/>
        <family val="2"/>
      </rPr>
      <t>short-term</t>
    </r>
    <r>
      <rPr>
        <b/>
        <sz val="11"/>
        <color rgb="FF152B58"/>
        <rFont val="Arial"/>
        <family val="2"/>
      </rPr>
      <t xml:space="preserve"> climate hazards (e.g. flash flooding, heatwave) that impede working</t>
    </r>
  </si>
  <si>
    <t>Indication of consequence to long-term climate hazards that impede working</t>
  </si>
  <si>
    <t>Internal</t>
  </si>
  <si>
    <t>Y</t>
  </si>
  <si>
    <t>N</t>
  </si>
  <si>
    <t>High</t>
  </si>
  <si>
    <t>It is part of Major Incidents Management Plan to report to board and chairman.</t>
  </si>
  <si>
    <t>Key role in communicating internally and to the public if an event should occur (e.g. communication of business continuity plans).</t>
  </si>
  <si>
    <t>If tolling business not functioning, could lead to financial losses.</t>
  </si>
  <si>
    <t>Work can temporarily stop during extreme event.</t>
  </si>
  <si>
    <t>Assume this is the 'coordination' team, with all 'on the ground' work done by contractors.</t>
  </si>
  <si>
    <t>Work can temporarily stop during extreme event</t>
  </si>
  <si>
    <t>Important for managing traffic?</t>
  </si>
  <si>
    <t>External</t>
  </si>
  <si>
    <t>NISO (National Irish Safety Organisation)</t>
  </si>
  <si>
    <t>RSA (Driving test)</t>
  </si>
  <si>
    <t>Irish Barrier Association (IBA)</t>
  </si>
  <si>
    <t>Low risk, under watching brief</t>
  </si>
  <si>
    <t>Medium risk, under watching brief</t>
  </si>
  <si>
    <t>Medium risk, being taking forward</t>
  </si>
  <si>
    <t>High risk, being taken forward</t>
  </si>
  <si>
    <t>Likelihood
Does the role have to be site-based (i.e. role cannot be done from home, or involves working outside or at a depot or substation)? (Y/N)</t>
  </si>
  <si>
    <t>Risk = likelihood x consequence</t>
  </si>
  <si>
    <t>Can TII control or influence this risk?</t>
  </si>
  <si>
    <t>Automated likelihood rating</t>
  </si>
  <si>
    <r>
      <t xml:space="preserve">Adjusted (based on understanding of day-to-day role)
Any changed are shown in </t>
    </r>
    <r>
      <rPr>
        <b/>
        <sz val="11"/>
        <color rgb="FFFF0000"/>
        <rFont val="Arial"/>
        <family val="2"/>
      </rPr>
      <t>red font</t>
    </r>
  </si>
  <si>
    <t>Indication of consequence to short-term climate hazards (e.g. flash flooding, heatwave) that impede working</t>
  </si>
  <si>
    <t>Automated risk rating</t>
  </si>
  <si>
    <t>Final priority rating</t>
  </si>
  <si>
    <t>Justifications</t>
  </si>
  <si>
    <t>Automated  rating based on internal/external</t>
  </si>
  <si>
    <t>Medium risk - being taken forward</t>
  </si>
  <si>
    <t>Major Incidents Management Plan requires incidents to be reported to board and chairman.</t>
  </si>
  <si>
    <t>Medium risk - under watching brief</t>
  </si>
  <si>
    <t>Align with other teams within the Commercial Operations division.</t>
  </si>
  <si>
    <t>20/11/2023 update: as advised by Rachel Cahill, removed adjustment to likelihood rating, so final priority rating is 'High risk, being taken forward'. Was previously 'Medium risk - under watching brief', with rationale from Reddy Morley to adjust likelihood rating from Y to N to align with other teams within the Commercial Operations division.</t>
  </si>
  <si>
    <t>Align with other teams within the Capital Programme Management division.</t>
  </si>
  <si>
    <t>Anticipate the role involves a significant element of working outside.</t>
  </si>
  <si>
    <t>Influence</t>
  </si>
  <si>
    <t>Assume role is primarily desk-based and therefore could be done from home.</t>
  </si>
  <si>
    <t>Important to ensure all IT equipment and comm's is up and running.</t>
  </si>
  <si>
    <t>Critical that finance team can work for Payroll purposes, as mentioned in Business Continuity Plans.</t>
  </si>
  <si>
    <t>Important for Business Continuity.</t>
  </si>
  <si>
    <t>Important that greenways are maintained, which requires working on-site.</t>
  </si>
  <si>
    <t>Not a critical external stakeholder for TII day-to-day operations.</t>
  </si>
  <si>
    <t>Critical that HSA is functioning during extreme weather events.</t>
  </si>
  <si>
    <t>Critical inter-dependency stakeholder for multi-modal transport.</t>
  </si>
  <si>
    <t>Important for day-to-day running of Luas and National Roads for safety purposes. Limited knowledge of working conditions in the kiosks and service areas.</t>
  </si>
  <si>
    <t>Aligned with other contractors - bring all forward.</t>
  </si>
  <si>
    <t>Sensitivity and Exposure Ratings</t>
  </si>
  <si>
    <t>Dropdowns</t>
  </si>
  <si>
    <t>Rating</t>
  </si>
  <si>
    <t>Score</t>
  </si>
  <si>
    <t>Medium</t>
  </si>
  <si>
    <t>Low</t>
  </si>
  <si>
    <t>Vulnerability Ratings</t>
  </si>
  <si>
    <t>Confidence Ratings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</si>
</sst>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rial"/>
      <family val="2"/>
    </font>
    <font>
      <sz val="11"/>
      <name val="Calibri"/>
      <family val="1"/>
      <scheme val="minor"/>
    </font>
    <font>
      <sz val="10"/>
      <name val="Arial"/>
      <family val="2"/>
    </font>
    <font>
      <b/>
      <sz val="11"/>
      <color rgb="FF152B58"/>
      <name val="Arial"/>
      <family val="2"/>
    </font>
    <font>
      <sz val="11"/>
      <color rgb="FF152B58"/>
      <name val="Arial"/>
      <family val="2"/>
    </font>
    <font>
      <i/>
      <sz val="9"/>
      <color theme="1"/>
      <name val="Arial"/>
      <family val="2"/>
    </font>
    <font>
      <b/>
      <sz val="22"/>
      <color rgb="FF152B58"/>
      <name val="Arial"/>
      <family val="2"/>
    </font>
    <font>
      <sz val="18"/>
      <color rgb="FF152B58"/>
      <name val="Arial"/>
      <family val="2"/>
    </font>
    <font>
      <b/>
      <sz val="11"/>
      <color theme="1"/>
      <name val="Arial"/>
      <family val="2"/>
    </font>
    <font>
      <i/>
      <sz val="11"/>
      <color rgb="FF152B58"/>
      <name val="Arial"/>
      <family val="2"/>
    </font>
    <font>
      <sz val="11"/>
      <name val="Arial"/>
      <family val="2"/>
    </font>
    <font>
      <b/>
      <sz val="26"/>
      <color rgb="FF152B58"/>
      <name val="Arial"/>
      <family val="2"/>
    </font>
    <font>
      <b/>
      <sz val="11"/>
      <color rgb="FFFF0000"/>
      <name val="Arial"/>
      <family val="2"/>
    </font>
    <font>
      <b/>
      <u/>
      <sz val="11"/>
      <color rgb="FF152B58"/>
      <name val="Arial"/>
      <family val="2"/>
    </font>
    <font>
      <b/>
      <sz val="11"/>
      <name val="Arial"/>
      <family val="2"/>
    </font>
    <font>
      <sz val="11"/>
      <color theme="7"/>
      <name val="Arial"/>
      <family val="2"/>
    </font>
    <font>
      <sz val="11"/>
      <color theme="6" tint="-0.499984740745262"/>
      <name val="Arial"/>
      <family val="2"/>
    </font>
    <font>
      <b/>
      <sz val="11"/>
      <color theme="1" tint="0.14999847407452621"/>
      <name val="Arial"/>
      <family val="2"/>
    </font>
    <font>
      <sz val="11"/>
      <color theme="1" tint="0.14999847407452621"/>
      <name val="Arial"/>
      <family val="2"/>
    </font>
  </fonts>
  <fills count="11">
    <fill>
      <patternFill patternType="none"/>
    </fill>
    <fill>
      <patternFill patternType="gray125"/>
    </fill>
    <fill>
      <patternFill patternType="solid">
        <fgColor theme="4" tint="0.59999389629810485"/>
        <bgColor indexed="64"/>
      </patternFill>
    </fill>
    <fill>
      <patternFill patternType="solid">
        <fgColor rgb="FFFF9966"/>
        <bgColor indexed="64"/>
      </patternFill>
    </fill>
    <fill>
      <patternFill patternType="solid">
        <fgColor theme="9" tint="0.59999389629810485"/>
        <bgColor indexed="64"/>
      </patternFill>
    </fill>
    <fill>
      <patternFill patternType="solid">
        <fgColor rgb="FF68CEF2"/>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66"/>
        <bgColor indexed="64"/>
      </patternFill>
    </fill>
    <fill>
      <patternFill patternType="solid">
        <fgColor theme="4" tint="0.39997558519241921"/>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3">
    <xf numFmtId="0" fontId="0" fillId="0" borderId="0"/>
    <xf numFmtId="0" fontId="1" fillId="0" borderId="0"/>
    <xf numFmtId="0" fontId="2" fillId="0" borderId="0"/>
  </cellStyleXfs>
  <cellXfs count="255">
    <xf numFmtId="0" fontId="0" fillId="0" borderId="0" xfId="0"/>
    <xf numFmtId="0" fontId="4" fillId="0" borderId="0" xfId="0" applyFont="1"/>
    <xf numFmtId="0" fontId="4" fillId="0" borderId="10" xfId="0" applyFont="1" applyBorder="1"/>
    <xf numFmtId="0" fontId="4" fillId="0" borderId="11" xfId="0" applyFont="1" applyBorder="1"/>
    <xf numFmtId="0" fontId="4" fillId="0" borderId="12" xfId="0" applyFont="1" applyBorder="1"/>
    <xf numFmtId="0" fontId="4" fillId="0" borderId="5" xfId="0" applyFont="1" applyBorder="1"/>
    <xf numFmtId="0" fontId="4" fillId="0" borderId="7" xfId="0" applyFont="1" applyBorder="1"/>
    <xf numFmtId="0" fontId="4" fillId="0" borderId="8" xfId="0" applyFont="1" applyBorder="1"/>
    <xf numFmtId="0" fontId="4" fillId="0" borderId="9" xfId="0" applyFont="1" applyBorder="1"/>
    <xf numFmtId="0" fontId="4" fillId="3" borderId="16" xfId="0" applyFont="1" applyFill="1" applyBorder="1"/>
    <xf numFmtId="0" fontId="4" fillId="0" borderId="25" xfId="0" applyFont="1" applyBorder="1"/>
    <xf numFmtId="0" fontId="3" fillId="0" borderId="0" xfId="0" applyFont="1"/>
    <xf numFmtId="0" fontId="4" fillId="0" borderId="14" xfId="0" applyFont="1" applyBorder="1"/>
    <xf numFmtId="0" fontId="4" fillId="0" borderId="15" xfId="0" applyFont="1" applyBorder="1"/>
    <xf numFmtId="0" fontId="4" fillId="2" borderId="16" xfId="0" applyFont="1" applyFill="1" applyBorder="1"/>
    <xf numFmtId="0" fontId="4" fillId="4" borderId="18" xfId="0" applyFont="1" applyFill="1" applyBorder="1"/>
    <xf numFmtId="0" fontId="4" fillId="0" borderId="21" xfId="0" applyFont="1" applyBorder="1"/>
    <xf numFmtId="0" fontId="4" fillId="2" borderId="17" xfId="0" applyFont="1" applyFill="1" applyBorder="1"/>
    <xf numFmtId="0" fontId="4" fillId="3" borderId="17" xfId="0" applyFont="1" applyFill="1" applyBorder="1"/>
    <xf numFmtId="0" fontId="4" fillId="0" borderId="20" xfId="0" applyFont="1" applyBorder="1"/>
    <xf numFmtId="0" fontId="4" fillId="4" borderId="19" xfId="0" applyFont="1" applyFill="1" applyBorder="1"/>
    <xf numFmtId="0" fontId="5" fillId="0" borderId="0" xfId="0" applyFont="1" applyAlignment="1">
      <alignment vertical="center"/>
    </xf>
    <xf numFmtId="0" fontId="0" fillId="6" borderId="0" xfId="0" applyFill="1"/>
    <xf numFmtId="0" fontId="4" fillId="6" borderId="0" xfId="0" applyFont="1" applyFill="1"/>
    <xf numFmtId="0" fontId="7" fillId="6" borderId="0" xfId="0" applyFont="1" applyFill="1"/>
    <xf numFmtId="0" fontId="4" fillId="5" borderId="1" xfId="0" applyFont="1" applyFill="1" applyBorder="1"/>
    <xf numFmtId="0" fontId="3" fillId="6" borderId="0" xfId="0" applyFont="1" applyFill="1"/>
    <xf numFmtId="0" fontId="4" fillId="6" borderId="0" xfId="0" applyFont="1" applyFill="1" applyAlignment="1">
      <alignment wrapText="1"/>
    </xf>
    <xf numFmtId="0" fontId="3" fillId="6" borderId="0" xfId="0" applyFont="1" applyFill="1" applyAlignment="1">
      <alignment wrapText="1"/>
    </xf>
    <xf numFmtId="0" fontId="6" fillId="6" borderId="0" xfId="0" applyFont="1" applyFill="1" applyAlignment="1">
      <alignment horizontal="left"/>
    </xf>
    <xf numFmtId="0" fontId="6" fillId="6" borderId="0" xfId="0" applyFont="1" applyFill="1"/>
    <xf numFmtId="0" fontId="4" fillId="0" borderId="42" xfId="0" applyFont="1" applyBorder="1"/>
    <xf numFmtId="0" fontId="4" fillId="0" borderId="24" xfId="0" applyFont="1" applyBorder="1"/>
    <xf numFmtId="0" fontId="4" fillId="0" borderId="16" xfId="0" applyFont="1" applyBorder="1"/>
    <xf numFmtId="0" fontId="4" fillId="0" borderId="18" xfId="0" applyFont="1" applyBorder="1"/>
    <xf numFmtId="0" fontId="4" fillId="4" borderId="17" xfId="0" applyFont="1" applyFill="1" applyBorder="1"/>
    <xf numFmtId="0" fontId="4" fillId="2" borderId="19" xfId="0" applyFont="1" applyFill="1" applyBorder="1"/>
    <xf numFmtId="0" fontId="4" fillId="0" borderId="30" xfId="0" applyFont="1" applyBorder="1"/>
    <xf numFmtId="0" fontId="4" fillId="0" borderId="46" xfId="0" applyFont="1" applyBorder="1"/>
    <xf numFmtId="0" fontId="4" fillId="0" borderId="40" xfId="0" applyFont="1" applyBorder="1"/>
    <xf numFmtId="0" fontId="0" fillId="0" borderId="1" xfId="0" applyBorder="1"/>
    <xf numFmtId="0" fontId="3" fillId="5" borderId="26" xfId="0" applyFont="1" applyFill="1" applyBorder="1"/>
    <xf numFmtId="0" fontId="3" fillId="5" borderId="27" xfId="0" applyFont="1" applyFill="1" applyBorder="1"/>
    <xf numFmtId="0" fontId="8" fillId="5" borderId="27" xfId="0" applyFont="1" applyFill="1" applyBorder="1"/>
    <xf numFmtId="0" fontId="0" fillId="0" borderId="6" xfId="0" applyBorder="1"/>
    <xf numFmtId="0" fontId="0" fillId="0" borderId="11" xfId="0" applyBorder="1"/>
    <xf numFmtId="0" fontId="0" fillId="0" borderId="46" xfId="0" applyBorder="1"/>
    <xf numFmtId="0" fontId="3" fillId="5" borderId="26" xfId="0" applyFont="1" applyFill="1" applyBorder="1" applyAlignment="1">
      <alignment horizontal="center" wrapText="1"/>
    </xf>
    <xf numFmtId="0" fontId="3" fillId="5" borderId="27" xfId="0" applyFont="1" applyFill="1" applyBorder="1" applyAlignment="1">
      <alignment horizontal="center" wrapText="1"/>
    </xf>
    <xf numFmtId="0" fontId="3" fillId="5" borderId="28" xfId="0" applyFont="1" applyFill="1" applyBorder="1" applyAlignment="1">
      <alignment horizontal="center" wrapText="1"/>
    </xf>
    <xf numFmtId="0" fontId="5" fillId="7" borderId="0" xfId="0" applyFont="1" applyFill="1" applyAlignment="1">
      <alignment vertical="center"/>
    </xf>
    <xf numFmtId="0" fontId="4" fillId="0" borderId="1" xfId="0" applyFont="1" applyBorder="1" applyAlignment="1">
      <alignment wrapText="1"/>
    </xf>
    <xf numFmtId="0" fontId="3" fillId="5" borderId="35" xfId="0" applyFont="1" applyFill="1" applyBorder="1" applyAlignment="1">
      <alignment horizontal="center" wrapText="1"/>
    </xf>
    <xf numFmtId="0" fontId="3" fillId="5" borderId="1" xfId="0" applyFont="1" applyFill="1" applyBorder="1" applyAlignment="1">
      <alignment horizontal="center" wrapText="1"/>
    </xf>
    <xf numFmtId="0" fontId="8" fillId="5" borderId="29" xfId="0" applyFont="1" applyFill="1" applyBorder="1"/>
    <xf numFmtId="0" fontId="3" fillId="5" borderId="38" xfId="0" applyFont="1" applyFill="1" applyBorder="1"/>
    <xf numFmtId="0" fontId="8" fillId="5" borderId="26" xfId="0" applyFont="1" applyFill="1" applyBorder="1"/>
    <xf numFmtId="0" fontId="8" fillId="5" borderId="28" xfId="0" applyFont="1" applyFill="1" applyBorder="1"/>
    <xf numFmtId="0" fontId="8" fillId="5" borderId="49" xfId="0" applyFont="1" applyFill="1" applyBorder="1"/>
    <xf numFmtId="0" fontId="3" fillId="0" borderId="7" xfId="0" applyFont="1" applyBorder="1"/>
    <xf numFmtId="0" fontId="3" fillId="5" borderId="6" xfId="0" applyFont="1" applyFill="1" applyBorder="1" applyAlignment="1">
      <alignment horizontal="center" wrapText="1"/>
    </xf>
    <xf numFmtId="0" fontId="4" fillId="6" borderId="0" xfId="0" applyFont="1" applyFill="1" applyAlignment="1">
      <alignment horizontal="left" wrapText="1"/>
    </xf>
    <xf numFmtId="0" fontId="3" fillId="6" borderId="0" xfId="0" applyFont="1" applyFill="1" applyAlignment="1">
      <alignment horizontal="left" wrapText="1"/>
    </xf>
    <xf numFmtId="0" fontId="4" fillId="6" borderId="14" xfId="0" applyFont="1" applyFill="1" applyBorder="1" applyAlignment="1">
      <alignment horizontal="left" wrapText="1"/>
    </xf>
    <xf numFmtId="0" fontId="4" fillId="6" borderId="21" xfId="0" applyFont="1" applyFill="1" applyBorder="1" applyAlignment="1">
      <alignment horizontal="left" wrapText="1"/>
    </xf>
    <xf numFmtId="0" fontId="4" fillId="6" borderId="21" xfId="0" applyFont="1" applyFill="1" applyBorder="1"/>
    <xf numFmtId="0" fontId="4" fillId="6" borderId="16" xfId="0" applyFont="1" applyFill="1" applyBorder="1"/>
    <xf numFmtId="0" fontId="4" fillId="6" borderId="17" xfId="0" applyFont="1" applyFill="1" applyBorder="1"/>
    <xf numFmtId="0" fontId="3" fillId="6" borderId="16" xfId="0" applyFont="1" applyFill="1" applyBorder="1"/>
    <xf numFmtId="0" fontId="4" fillId="0" borderId="0" xfId="0" applyFont="1" applyAlignment="1">
      <alignment wrapText="1"/>
    </xf>
    <xf numFmtId="0" fontId="4" fillId="6" borderId="17" xfId="0" applyFont="1" applyFill="1" applyBorder="1" applyAlignment="1">
      <alignment wrapText="1"/>
    </xf>
    <xf numFmtId="0" fontId="4" fillId="6" borderId="0" xfId="0" applyFont="1" applyFill="1" applyAlignment="1">
      <alignment horizontal="left" vertical="top" wrapText="1"/>
    </xf>
    <xf numFmtId="0" fontId="4" fillId="6" borderId="16" xfId="0" applyFont="1" applyFill="1" applyBorder="1" applyAlignment="1">
      <alignment wrapText="1"/>
    </xf>
    <xf numFmtId="0" fontId="4" fillId="6" borderId="15" xfId="0" applyFont="1" applyFill="1" applyBorder="1" applyAlignment="1">
      <alignment horizontal="left" wrapText="1"/>
    </xf>
    <xf numFmtId="0" fontId="3" fillId="6" borderId="21" xfId="0" applyFont="1" applyFill="1" applyBorder="1" applyAlignment="1">
      <alignment horizontal="left" wrapText="1"/>
    </xf>
    <xf numFmtId="0" fontId="3" fillId="6" borderId="15" xfId="0" applyFont="1" applyFill="1" applyBorder="1" applyAlignment="1">
      <alignment horizontal="left" wrapText="1"/>
    </xf>
    <xf numFmtId="0" fontId="4" fillId="6" borderId="18" xfId="0" applyFont="1" applyFill="1" applyBorder="1"/>
    <xf numFmtId="0" fontId="4" fillId="6" borderId="20" xfId="0" applyFont="1" applyFill="1" applyBorder="1"/>
    <xf numFmtId="0" fontId="4" fillId="6" borderId="19" xfId="0" applyFont="1" applyFill="1" applyBorder="1"/>
    <xf numFmtId="0" fontId="3" fillId="6" borderId="0" xfId="0" applyFont="1" applyFill="1" applyAlignment="1">
      <alignment horizontal="left" vertical="top" wrapText="1"/>
    </xf>
    <xf numFmtId="0" fontId="3" fillId="6" borderId="14" xfId="0" applyFont="1" applyFill="1" applyBorder="1" applyAlignment="1">
      <alignment horizontal="left" vertical="top"/>
    </xf>
    <xf numFmtId="0" fontId="3" fillId="5" borderId="43" xfId="0" applyFont="1" applyFill="1" applyBorder="1" applyAlignment="1">
      <alignment horizontal="center" wrapText="1"/>
    </xf>
    <xf numFmtId="0" fontId="3" fillId="5" borderId="55" xfId="0" applyFont="1" applyFill="1" applyBorder="1" applyAlignment="1">
      <alignment horizontal="center" wrapText="1"/>
    </xf>
    <xf numFmtId="0" fontId="3" fillId="5" borderId="45" xfId="0" applyFont="1" applyFill="1" applyBorder="1" applyAlignment="1">
      <alignment horizontal="center" wrapText="1"/>
    </xf>
    <xf numFmtId="0" fontId="4" fillId="0" borderId="56" xfId="0" applyFont="1" applyBorder="1"/>
    <xf numFmtId="0" fontId="4" fillId="0" borderId="57" xfId="0" applyFont="1" applyBorder="1"/>
    <xf numFmtId="0" fontId="4" fillId="0" borderId="2" xfId="0" applyFont="1" applyBorder="1" applyAlignment="1">
      <alignment wrapText="1"/>
    </xf>
    <xf numFmtId="0" fontId="0" fillId="0" borderId="0" xfId="0" applyAlignment="1">
      <alignment wrapText="1"/>
    </xf>
    <xf numFmtId="0" fontId="8" fillId="0" borderId="0" xfId="0" applyFont="1" applyAlignment="1">
      <alignment wrapText="1"/>
    </xf>
    <xf numFmtId="0" fontId="3" fillId="5" borderId="60" xfId="0" applyFont="1" applyFill="1" applyBorder="1" applyAlignment="1">
      <alignment horizontal="center" wrapText="1"/>
    </xf>
    <xf numFmtId="0" fontId="4" fillId="0" borderId="4" xfId="0" applyFont="1" applyBorder="1" applyAlignment="1">
      <alignment vertical="center" wrapText="1"/>
    </xf>
    <xf numFmtId="0" fontId="10" fillId="0" borderId="1" xfId="0" applyFont="1" applyBorder="1"/>
    <xf numFmtId="0" fontId="3" fillId="5" borderId="57" xfId="0" applyFont="1" applyFill="1" applyBorder="1" applyAlignment="1">
      <alignment horizontal="center" wrapText="1"/>
    </xf>
    <xf numFmtId="0" fontId="3" fillId="5" borderId="39" xfId="0" applyFont="1" applyFill="1" applyBorder="1" applyAlignment="1">
      <alignment horizontal="center" wrapText="1"/>
    </xf>
    <xf numFmtId="0" fontId="3" fillId="5" borderId="58" xfId="0" applyFont="1" applyFill="1" applyBorder="1" applyAlignment="1">
      <alignment horizontal="center" wrapText="1"/>
    </xf>
    <xf numFmtId="0" fontId="0" fillId="0" borderId="57" xfId="0" applyBorder="1"/>
    <xf numFmtId="0" fontId="4" fillId="0" borderId="6" xfId="0" applyFont="1" applyBorder="1" applyAlignment="1">
      <alignment wrapText="1"/>
    </xf>
    <xf numFmtId="0" fontId="4" fillId="0" borderId="6" xfId="0" applyFont="1" applyBorder="1" applyAlignment="1">
      <alignment vertical="center" wrapText="1"/>
    </xf>
    <xf numFmtId="0" fontId="0" fillId="0" borderId="46" xfId="0" applyBorder="1" applyAlignment="1">
      <alignment wrapText="1"/>
    </xf>
    <xf numFmtId="0" fontId="4" fillId="4" borderId="0" xfId="0" applyFont="1" applyFill="1" applyAlignment="1">
      <alignment wrapText="1"/>
    </xf>
    <xf numFmtId="0" fontId="4" fillId="9" borderId="0" xfId="0" applyFont="1" applyFill="1" applyAlignment="1">
      <alignment wrapText="1"/>
    </xf>
    <xf numFmtId="0" fontId="4" fillId="3" borderId="0" xfId="0" applyFont="1" applyFill="1" applyAlignment="1">
      <alignment wrapText="1"/>
    </xf>
    <xf numFmtId="0" fontId="4" fillId="10" borderId="0" xfId="0" applyFont="1" applyFill="1" applyAlignment="1">
      <alignment wrapText="1"/>
    </xf>
    <xf numFmtId="0" fontId="0" fillId="0" borderId="14" xfId="0" applyBorder="1"/>
    <xf numFmtId="0" fontId="0" fillId="0" borderId="15" xfId="0" applyBorder="1" applyAlignment="1">
      <alignment wrapText="1"/>
    </xf>
    <xf numFmtId="0" fontId="0" fillId="0" borderId="16" xfId="0" applyBorder="1"/>
    <xf numFmtId="0" fontId="0" fillId="0" borderId="17" xfId="0" applyBorder="1" applyAlignment="1">
      <alignment wrapText="1"/>
    </xf>
    <xf numFmtId="0" fontId="0" fillId="0" borderId="17" xfId="0" applyBorder="1"/>
    <xf numFmtId="0" fontId="0" fillId="0" borderId="18" xfId="0" applyBorder="1"/>
    <xf numFmtId="0" fontId="0" fillId="0" borderId="19" xfId="0" applyBorder="1" applyAlignment="1">
      <alignment wrapText="1"/>
    </xf>
    <xf numFmtId="0" fontId="0" fillId="0" borderId="20" xfId="0" applyBorder="1"/>
    <xf numFmtId="0" fontId="0" fillId="0" borderId="19" xfId="0" applyBorder="1"/>
    <xf numFmtId="0" fontId="3" fillId="5" borderId="21" xfId="0" applyFont="1" applyFill="1" applyBorder="1" applyAlignment="1">
      <alignment horizontal="center" wrapText="1"/>
    </xf>
    <xf numFmtId="0" fontId="3" fillId="5" borderId="44" xfId="0" applyFont="1" applyFill="1" applyBorder="1" applyAlignment="1">
      <alignment horizontal="center" wrapText="1"/>
    </xf>
    <xf numFmtId="0" fontId="0" fillId="0" borderId="60" xfId="0" applyBorder="1"/>
    <xf numFmtId="0" fontId="3" fillId="5" borderId="38" xfId="0" applyFont="1" applyFill="1" applyBorder="1" applyAlignment="1">
      <alignment horizontal="center" wrapText="1"/>
    </xf>
    <xf numFmtId="0" fontId="0" fillId="8" borderId="0" xfId="0" applyFill="1"/>
    <xf numFmtId="0" fontId="0" fillId="8" borderId="20" xfId="0" applyFill="1" applyBorder="1"/>
    <xf numFmtId="0" fontId="0" fillId="3" borderId="0" xfId="0" applyFill="1"/>
    <xf numFmtId="0" fontId="0" fillId="0" borderId="54" xfId="0" applyBorder="1" applyAlignment="1">
      <alignment wrapText="1"/>
    </xf>
    <xf numFmtId="0" fontId="0" fillId="0" borderId="13" xfId="0" applyBorder="1" applyAlignment="1">
      <alignment wrapText="1"/>
    </xf>
    <xf numFmtId="0" fontId="4" fillId="0" borderId="0" xfId="0" applyFont="1" applyAlignment="1">
      <alignment horizontal="left" vertical="top"/>
    </xf>
    <xf numFmtId="0" fontId="4" fillId="0" borderId="0" xfId="0" applyFont="1" applyAlignment="1">
      <alignment horizontal="left" vertical="top" readingOrder="1"/>
    </xf>
    <xf numFmtId="0" fontId="3" fillId="0" borderId="0" xfId="0" applyFont="1" applyAlignment="1">
      <alignment horizontal="left" vertical="top"/>
    </xf>
    <xf numFmtId="0" fontId="8" fillId="0" borderId="0" xfId="0" applyFont="1"/>
    <xf numFmtId="0" fontId="4" fillId="0" borderId="0" xfId="0" applyFont="1" applyAlignment="1">
      <alignment horizontal="left" vertical="top" wrapText="1" readingOrder="1"/>
    </xf>
    <xf numFmtId="0" fontId="4" fillId="0" borderId="1" xfId="0" applyFont="1" applyBorder="1" applyAlignment="1">
      <alignment horizontal="left" vertical="top" wrapText="1" readingOrder="1"/>
    </xf>
    <xf numFmtId="0" fontId="4" fillId="0" borderId="1" xfId="0" applyFont="1" applyBorder="1" applyAlignment="1">
      <alignment horizontal="left" vertical="center" wrapText="1" readingOrder="1"/>
    </xf>
    <xf numFmtId="0" fontId="4" fillId="0" borderId="1" xfId="0" applyFont="1" applyBorder="1" applyAlignment="1">
      <alignment horizontal="left" vertical="center" readingOrder="1"/>
    </xf>
    <xf numFmtId="0" fontId="4" fillId="0" borderId="0" xfId="0" applyFont="1" applyAlignment="1">
      <alignment horizontal="left" vertical="center" readingOrder="1"/>
    </xf>
    <xf numFmtId="0" fontId="4" fillId="0" borderId="0" xfId="0" applyFont="1" applyAlignment="1">
      <alignment horizontal="left" vertical="top" wrapText="1"/>
    </xf>
    <xf numFmtId="0" fontId="4" fillId="0" borderId="1" xfId="0" applyFont="1" applyBorder="1" applyAlignment="1">
      <alignment horizontal="left" vertical="top" wrapText="1"/>
    </xf>
    <xf numFmtId="0" fontId="4" fillId="6" borderId="0" xfId="0" applyFont="1" applyFill="1" applyAlignment="1">
      <alignment horizontal="left" vertical="center"/>
    </xf>
    <xf numFmtId="0" fontId="8" fillId="6" borderId="0" xfId="0" applyFont="1" applyFill="1"/>
    <xf numFmtId="0" fontId="0" fillId="6" borderId="0" xfId="0" applyFill="1" applyAlignment="1">
      <alignment wrapText="1"/>
    </xf>
    <xf numFmtId="0" fontId="3" fillId="5" borderId="1" xfId="0" applyFont="1" applyFill="1" applyBorder="1" applyAlignment="1">
      <alignment horizontal="left" vertical="top"/>
    </xf>
    <xf numFmtId="0" fontId="3" fillId="5" borderId="66" xfId="0" applyFont="1" applyFill="1" applyBorder="1" applyAlignment="1">
      <alignment vertical="top" wrapText="1"/>
    </xf>
    <xf numFmtId="0" fontId="3" fillId="5" borderId="43" xfId="0" applyFont="1" applyFill="1" applyBorder="1" applyAlignment="1">
      <alignment vertical="top" wrapText="1"/>
    </xf>
    <xf numFmtId="0" fontId="3" fillId="5" borderId="55" xfId="0" applyFont="1" applyFill="1" applyBorder="1" applyAlignment="1">
      <alignment vertical="top" wrapText="1"/>
    </xf>
    <xf numFmtId="0" fontId="0" fillId="6" borderId="0" xfId="0" applyFill="1" applyAlignment="1">
      <alignment horizontal="left"/>
    </xf>
    <xf numFmtId="0" fontId="14" fillId="0" borderId="0" xfId="0" applyFont="1"/>
    <xf numFmtId="0" fontId="10" fillId="0" borderId="0" xfId="0" applyFont="1"/>
    <xf numFmtId="0" fontId="10" fillId="4" borderId="0" xfId="0" applyFont="1" applyFill="1" applyAlignment="1">
      <alignment wrapText="1"/>
    </xf>
    <xf numFmtId="0" fontId="10" fillId="9" borderId="0" xfId="0" applyFont="1" applyFill="1" applyAlignment="1">
      <alignment wrapText="1"/>
    </xf>
    <xf numFmtId="0" fontId="10" fillId="3" borderId="0" xfId="0" applyFont="1" applyFill="1" applyAlignment="1">
      <alignment wrapText="1"/>
    </xf>
    <xf numFmtId="0" fontId="10" fillId="10" borderId="0" xfId="0" applyFont="1" applyFill="1" applyAlignment="1">
      <alignment wrapText="1"/>
    </xf>
    <xf numFmtId="0" fontId="10" fillId="0" borderId="10" xfId="0" applyFont="1" applyBorder="1"/>
    <xf numFmtId="0" fontId="10" fillId="0" borderId="11" xfId="0" applyFont="1" applyBorder="1" applyAlignment="1">
      <alignment wrapText="1"/>
    </xf>
    <xf numFmtId="0" fontId="10" fillId="0" borderId="11" xfId="0" applyFont="1" applyBorder="1"/>
    <xf numFmtId="0" fontId="10" fillId="0" borderId="46" xfId="0" applyFont="1" applyBorder="1" applyAlignment="1">
      <alignment wrapText="1"/>
    </xf>
    <xf numFmtId="0" fontId="10" fillId="0" borderId="60" xfId="0" applyFont="1" applyBorder="1" applyAlignment="1">
      <alignment wrapText="1"/>
    </xf>
    <xf numFmtId="0" fontId="10" fillId="0" borderId="1" xfId="0" applyFont="1" applyBorder="1" applyAlignment="1">
      <alignment wrapText="1"/>
    </xf>
    <xf numFmtId="0" fontId="10" fillId="0" borderId="0" xfId="0" applyFont="1" applyAlignment="1">
      <alignment wrapText="1"/>
    </xf>
    <xf numFmtId="0" fontId="10" fillId="0" borderId="62" xfId="0" applyFont="1" applyBorder="1" applyAlignment="1">
      <alignment wrapText="1"/>
    </xf>
    <xf numFmtId="0" fontId="10" fillId="0" borderId="65" xfId="0" applyFont="1" applyBorder="1" applyAlignment="1">
      <alignment wrapText="1"/>
    </xf>
    <xf numFmtId="0" fontId="10" fillId="0" borderId="57" xfId="0" applyFont="1" applyBorder="1" applyAlignment="1">
      <alignment wrapText="1"/>
    </xf>
    <xf numFmtId="0" fontId="15" fillId="0" borderId="62" xfId="0" applyFont="1" applyBorder="1" applyAlignment="1">
      <alignment wrapText="1"/>
    </xf>
    <xf numFmtId="0" fontId="15" fillId="0" borderId="0" xfId="0" applyFont="1" applyAlignment="1">
      <alignment wrapText="1"/>
    </xf>
    <xf numFmtId="0" fontId="15" fillId="0" borderId="0" xfId="0" applyFont="1"/>
    <xf numFmtId="0" fontId="16" fillId="0" borderId="1" xfId="0" applyFont="1" applyBorder="1" applyAlignment="1">
      <alignment horizontal="left" vertical="center" wrapText="1" readingOrder="1"/>
    </xf>
    <xf numFmtId="0" fontId="16" fillId="0" borderId="1" xfId="0" applyFont="1" applyBorder="1" applyAlignment="1">
      <alignment horizontal="left" vertical="top" wrapText="1"/>
    </xf>
    <xf numFmtId="0" fontId="16" fillId="0" borderId="1" xfId="0" applyFont="1" applyBorder="1" applyAlignment="1">
      <alignment horizontal="left" vertical="top" wrapText="1" readingOrder="1"/>
    </xf>
    <xf numFmtId="0" fontId="16" fillId="0" borderId="0" xfId="0" applyFont="1" applyAlignment="1">
      <alignment horizontal="left" vertical="top"/>
    </xf>
    <xf numFmtId="0" fontId="16" fillId="0" borderId="0" xfId="0" applyFont="1" applyAlignment="1">
      <alignment horizontal="left" vertical="top" wrapText="1"/>
    </xf>
    <xf numFmtId="0" fontId="17" fillId="0" borderId="5" xfId="0" applyFont="1" applyBorder="1" applyAlignment="1">
      <alignment horizontal="left" vertical="center" wrapText="1" readingOrder="1"/>
    </xf>
    <xf numFmtId="0" fontId="17" fillId="0" borderId="1" xfId="0" applyFont="1" applyBorder="1" applyAlignment="1">
      <alignment horizontal="left" vertical="center" readingOrder="1"/>
    </xf>
    <xf numFmtId="0" fontId="18" fillId="0" borderId="6" xfId="0" applyFont="1" applyBorder="1" applyAlignment="1">
      <alignment wrapText="1"/>
    </xf>
    <xf numFmtId="0" fontId="18" fillId="6" borderId="5" xfId="0" applyFont="1" applyFill="1" applyBorder="1" applyAlignment="1">
      <alignment wrapText="1"/>
    </xf>
    <xf numFmtId="0" fontId="18" fillId="6" borderId="1" xfId="0" applyFont="1" applyFill="1" applyBorder="1" applyAlignment="1">
      <alignment wrapText="1"/>
    </xf>
    <xf numFmtId="0" fontId="18" fillId="6" borderId="6" xfId="0" applyFont="1" applyFill="1" applyBorder="1" applyAlignment="1">
      <alignment wrapText="1"/>
    </xf>
    <xf numFmtId="0" fontId="18" fillId="0" borderId="5" xfId="0" applyFont="1" applyBorder="1" applyAlignment="1">
      <alignment wrapText="1"/>
    </xf>
    <xf numFmtId="0" fontId="18" fillId="0" borderId="1" xfId="0" applyFont="1" applyBorder="1"/>
    <xf numFmtId="0" fontId="18" fillId="0" borderId="6" xfId="0" applyFont="1" applyBorder="1"/>
    <xf numFmtId="0" fontId="17" fillId="0" borderId="5" xfId="0" applyFont="1" applyBorder="1" applyAlignment="1">
      <alignment horizontal="left" vertical="top" wrapText="1" readingOrder="1"/>
    </xf>
    <xf numFmtId="0" fontId="17" fillId="0" borderId="1" xfId="0" applyFont="1" applyBorder="1" applyAlignment="1">
      <alignment horizontal="left" vertical="top" wrapText="1" readingOrder="1"/>
    </xf>
    <xf numFmtId="0" fontId="17" fillId="0" borderId="1" xfId="0" applyFont="1" applyBorder="1" applyAlignment="1">
      <alignment horizontal="left" vertical="center" wrapText="1" readingOrder="1"/>
    </xf>
    <xf numFmtId="0" fontId="18" fillId="0" borderId="1" xfId="0" applyFont="1" applyBorder="1" applyAlignment="1">
      <alignment wrapText="1"/>
    </xf>
    <xf numFmtId="0" fontId="17" fillId="0" borderId="1" xfId="0" applyFont="1" applyBorder="1" applyAlignment="1">
      <alignment horizontal="left" vertical="top" wrapText="1"/>
    </xf>
    <xf numFmtId="0" fontId="17" fillId="6" borderId="1" xfId="0" applyFont="1" applyFill="1" applyBorder="1" applyAlignment="1">
      <alignment horizontal="left" vertical="center" wrapText="1" readingOrder="1"/>
    </xf>
    <xf numFmtId="0" fontId="17" fillId="0" borderId="7" xfId="0" applyFont="1" applyBorder="1" applyAlignment="1">
      <alignment horizontal="left" vertical="center" wrapText="1" readingOrder="1"/>
    </xf>
    <xf numFmtId="0" fontId="17" fillId="0" borderId="8" xfId="0" applyFont="1" applyBorder="1" applyAlignment="1">
      <alignment horizontal="left" vertical="center" wrapText="1" readingOrder="1"/>
    </xf>
    <xf numFmtId="0" fontId="18" fillId="0" borderId="9" xfId="0" applyFont="1" applyBorder="1" applyAlignment="1">
      <alignment wrapText="1"/>
    </xf>
    <xf numFmtId="0" fontId="18" fillId="6" borderId="7" xfId="0" applyFont="1" applyFill="1" applyBorder="1" applyAlignment="1">
      <alignment wrapText="1"/>
    </xf>
    <xf numFmtId="0" fontId="18" fillId="6" borderId="8" xfId="0" applyFont="1" applyFill="1" applyBorder="1" applyAlignment="1">
      <alignment wrapText="1"/>
    </xf>
    <xf numFmtId="0" fontId="18" fillId="6" borderId="9" xfId="0" applyFont="1" applyFill="1" applyBorder="1" applyAlignment="1">
      <alignment wrapText="1"/>
    </xf>
    <xf numFmtId="0" fontId="18" fillId="0" borderId="7" xfId="0" applyFont="1" applyBorder="1" applyAlignment="1">
      <alignment wrapText="1"/>
    </xf>
    <xf numFmtId="0" fontId="18" fillId="0" borderId="8" xfId="0" applyFont="1" applyBorder="1"/>
    <xf numFmtId="0" fontId="18" fillId="0" borderId="9" xfId="0" applyFont="1" applyBorder="1"/>
    <xf numFmtId="0" fontId="3" fillId="5" borderId="69" xfId="0" applyFont="1" applyFill="1" applyBorder="1" applyAlignment="1">
      <alignment horizontal="center" vertical="center" wrapText="1"/>
    </xf>
    <xf numFmtId="0" fontId="3" fillId="5" borderId="72" xfId="0" applyFont="1" applyFill="1" applyBorder="1" applyAlignment="1">
      <alignment horizontal="center" vertical="center" wrapText="1"/>
    </xf>
    <xf numFmtId="0" fontId="3" fillId="5" borderId="73" xfId="0" applyFont="1" applyFill="1" applyBorder="1" applyAlignment="1">
      <alignment horizontal="center" vertical="center" wrapText="1"/>
    </xf>
    <xf numFmtId="0" fontId="4" fillId="6" borderId="0" xfId="0" applyFont="1" applyFill="1" applyAlignment="1">
      <alignment horizontal="left" vertical="top"/>
    </xf>
    <xf numFmtId="0" fontId="4" fillId="6" borderId="16" xfId="0" applyFont="1" applyFill="1" applyBorder="1" applyAlignment="1">
      <alignment horizontal="left" vertical="top" wrapText="1"/>
    </xf>
    <xf numFmtId="0" fontId="4" fillId="6" borderId="0" xfId="0" applyFont="1" applyFill="1" applyAlignment="1">
      <alignment horizontal="left" vertical="top" wrapText="1"/>
    </xf>
    <xf numFmtId="0" fontId="4" fillId="6" borderId="0" xfId="0" applyFont="1" applyFill="1" applyAlignment="1">
      <alignment horizontal="left" wrapText="1"/>
    </xf>
    <xf numFmtId="0" fontId="3" fillId="6" borderId="18" xfId="0" applyFont="1" applyFill="1" applyBorder="1" applyAlignment="1">
      <alignment horizontal="left" wrapText="1"/>
    </xf>
    <xf numFmtId="0" fontId="3" fillId="6" borderId="20" xfId="0" applyFont="1" applyFill="1" applyBorder="1" applyAlignment="1">
      <alignment horizontal="left" wrapText="1"/>
    </xf>
    <xf numFmtId="0" fontId="3" fillId="6" borderId="19" xfId="0" applyFont="1" applyFill="1" applyBorder="1" applyAlignment="1">
      <alignment horizontal="left" wrapText="1"/>
    </xf>
    <xf numFmtId="0" fontId="3" fillId="6" borderId="0" xfId="0" applyFont="1" applyFill="1" applyAlignment="1">
      <alignment horizontal="left" wrapText="1"/>
    </xf>
    <xf numFmtId="0" fontId="3" fillId="5" borderId="2" xfId="0" applyFont="1" applyFill="1" applyBorder="1" applyAlignment="1">
      <alignment horizontal="left" vertical="top"/>
    </xf>
    <xf numFmtId="0" fontId="3" fillId="5" borderId="4" xfId="0" applyFont="1" applyFill="1" applyBorder="1" applyAlignment="1">
      <alignment horizontal="left" vertical="top"/>
    </xf>
    <xf numFmtId="0" fontId="3" fillId="5" borderId="0" xfId="0" applyFont="1" applyFill="1" applyAlignment="1">
      <alignment horizontal="center" vertical="top"/>
    </xf>
    <xf numFmtId="0" fontId="3" fillId="5" borderId="53" xfId="0" applyFont="1" applyFill="1" applyBorder="1" applyAlignment="1">
      <alignment horizontal="center"/>
    </xf>
    <xf numFmtId="0" fontId="3" fillId="5" borderId="54" xfId="0" applyFont="1" applyFill="1" applyBorder="1" applyAlignment="1">
      <alignment horizontal="center"/>
    </xf>
    <xf numFmtId="0" fontId="3" fillId="5" borderId="13" xfId="0" applyFont="1" applyFill="1" applyBorder="1" applyAlignment="1">
      <alignment horizontal="center"/>
    </xf>
    <xf numFmtId="0" fontId="3" fillId="5" borderId="52" xfId="0" applyFont="1" applyFill="1" applyBorder="1" applyAlignment="1">
      <alignment horizontal="center" wrapText="1"/>
    </xf>
    <xf numFmtId="0" fontId="3" fillId="5" borderId="35" xfId="0" applyFont="1" applyFill="1" applyBorder="1" applyAlignment="1">
      <alignment horizontal="center" wrapText="1"/>
    </xf>
    <xf numFmtId="0" fontId="3" fillId="5" borderId="36" xfId="0" applyFont="1" applyFill="1" applyBorder="1" applyAlignment="1">
      <alignment horizontal="center" wrapText="1"/>
    </xf>
    <xf numFmtId="0" fontId="3" fillId="5" borderId="23" xfId="0" applyFont="1" applyFill="1" applyBorder="1" applyAlignment="1">
      <alignment horizontal="center"/>
    </xf>
    <xf numFmtId="0" fontId="3" fillId="5" borderId="37" xfId="0" applyFont="1" applyFill="1" applyBorder="1" applyAlignment="1">
      <alignment horizontal="center"/>
    </xf>
    <xf numFmtId="0" fontId="3" fillId="5" borderId="40" xfId="0" applyFont="1" applyFill="1" applyBorder="1" applyAlignment="1">
      <alignment horizontal="center"/>
    </xf>
    <xf numFmtId="0" fontId="3" fillId="5" borderId="34" xfId="0" applyFont="1" applyFill="1" applyBorder="1" applyAlignment="1">
      <alignment horizontal="center" wrapText="1"/>
    </xf>
    <xf numFmtId="0" fontId="3" fillId="5" borderId="42" xfId="0" applyFont="1" applyFill="1" applyBorder="1" applyAlignment="1">
      <alignment horizontal="center"/>
    </xf>
    <xf numFmtId="0" fontId="3" fillId="5" borderId="3" xfId="0" applyFont="1" applyFill="1" applyBorder="1" applyAlignment="1">
      <alignment horizontal="center" wrapText="1"/>
    </xf>
    <xf numFmtId="0" fontId="3" fillId="5" borderId="22" xfId="0" applyFont="1" applyFill="1" applyBorder="1" applyAlignment="1">
      <alignment horizontal="center" wrapText="1"/>
    </xf>
    <xf numFmtId="0" fontId="3" fillId="5" borderId="32" xfId="0" applyFont="1" applyFill="1" applyBorder="1" applyAlignment="1">
      <alignment horizontal="center"/>
    </xf>
    <xf numFmtId="0" fontId="3" fillId="5" borderId="45" xfId="0" applyFont="1" applyFill="1" applyBorder="1" applyAlignment="1">
      <alignment horizontal="center"/>
    </xf>
    <xf numFmtId="0" fontId="3" fillId="5" borderId="48" xfId="0" applyFont="1" applyFill="1" applyBorder="1" applyAlignment="1">
      <alignment horizontal="center"/>
    </xf>
    <xf numFmtId="0" fontId="3" fillId="5" borderId="31" xfId="0" applyFont="1" applyFill="1" applyBorder="1" applyAlignment="1">
      <alignment horizontal="center"/>
    </xf>
    <xf numFmtId="0" fontId="3" fillId="5" borderId="41" xfId="0" applyFont="1" applyFill="1" applyBorder="1" applyAlignment="1">
      <alignment horizontal="center"/>
    </xf>
    <xf numFmtId="0" fontId="3" fillId="5" borderId="50" xfId="0" applyFont="1" applyFill="1" applyBorder="1" applyAlignment="1">
      <alignment horizontal="center"/>
    </xf>
    <xf numFmtId="0" fontId="3" fillId="5" borderId="33" xfId="0" applyFont="1" applyFill="1" applyBorder="1" applyAlignment="1">
      <alignment horizontal="center"/>
    </xf>
    <xf numFmtId="0" fontId="3" fillId="5" borderId="51" xfId="0" applyFont="1" applyFill="1" applyBorder="1" applyAlignment="1">
      <alignment horizontal="center"/>
    </xf>
    <xf numFmtId="0" fontId="3" fillId="5" borderId="47" xfId="0" applyFont="1" applyFill="1" applyBorder="1" applyAlignment="1">
      <alignment horizontal="center"/>
    </xf>
    <xf numFmtId="0" fontId="3" fillId="5" borderId="44" xfId="0" applyFont="1" applyFill="1" applyBorder="1" applyAlignment="1">
      <alignment horizontal="center"/>
    </xf>
    <xf numFmtId="0" fontId="3" fillId="5" borderId="39" xfId="0" applyFont="1" applyFill="1" applyBorder="1" applyAlignment="1">
      <alignment horizontal="center"/>
    </xf>
    <xf numFmtId="0" fontId="3" fillId="5" borderId="43" xfId="0" applyFont="1" applyFill="1" applyBorder="1" applyAlignment="1">
      <alignment horizontal="center" wrapText="1"/>
    </xf>
    <xf numFmtId="0" fontId="3" fillId="5" borderId="4" xfId="0" applyFont="1" applyFill="1" applyBorder="1" applyAlignment="1">
      <alignment horizontal="center" wrapText="1"/>
    </xf>
    <xf numFmtId="0" fontId="3" fillId="5" borderId="59" xfId="0" applyFont="1" applyFill="1" applyBorder="1" applyAlignment="1">
      <alignment horizontal="center" wrapText="1"/>
    </xf>
    <xf numFmtId="0" fontId="3" fillId="5" borderId="56" xfId="0" applyFont="1" applyFill="1" applyBorder="1" applyAlignment="1">
      <alignment horizontal="center" wrapText="1"/>
    </xf>
    <xf numFmtId="0" fontId="11" fillId="0" borderId="0" xfId="0" applyFont="1" applyAlignment="1">
      <alignment horizontal="left"/>
    </xf>
    <xf numFmtId="0" fontId="3" fillId="5" borderId="63" xfId="0" applyFont="1" applyFill="1" applyBorder="1" applyAlignment="1">
      <alignment horizontal="center"/>
    </xf>
    <xf numFmtId="0" fontId="3" fillId="5" borderId="64" xfId="0" applyFont="1" applyFill="1" applyBorder="1" applyAlignment="1">
      <alignment horizontal="center"/>
    </xf>
    <xf numFmtId="0" fontId="3" fillId="5" borderId="14" xfId="0" applyFont="1" applyFill="1" applyBorder="1" applyAlignment="1">
      <alignment horizontal="center" wrapText="1"/>
    </xf>
    <xf numFmtId="0" fontId="3" fillId="5" borderId="21" xfId="0" applyFont="1" applyFill="1" applyBorder="1" applyAlignment="1">
      <alignment horizontal="center" wrapText="1"/>
    </xf>
    <xf numFmtId="0" fontId="3" fillId="5" borderId="15" xfId="0" applyFont="1" applyFill="1" applyBorder="1" applyAlignment="1">
      <alignment horizontal="center" wrapText="1"/>
    </xf>
    <xf numFmtId="0" fontId="3" fillId="5" borderId="61" xfId="0" applyFont="1" applyFill="1" applyBorder="1" applyAlignment="1">
      <alignment horizontal="center" vertical="top" wrapText="1"/>
    </xf>
    <xf numFmtId="0" fontId="3" fillId="5" borderId="67" xfId="0" applyFont="1" applyFill="1" applyBorder="1" applyAlignment="1">
      <alignment horizontal="center" vertical="top" wrapText="1"/>
    </xf>
    <xf numFmtId="0" fontId="3" fillId="5" borderId="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2" xfId="0" applyFont="1" applyFill="1" applyBorder="1" applyAlignment="1">
      <alignment horizontal="center" vertical="center"/>
    </xf>
    <xf numFmtId="0" fontId="3" fillId="5" borderId="3"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2" xfId="0" applyFont="1" applyFill="1" applyBorder="1" applyAlignment="1">
      <alignment horizontal="center" vertical="top" wrapText="1"/>
    </xf>
    <xf numFmtId="0" fontId="3" fillId="5" borderId="66" xfId="0" applyFont="1" applyFill="1" applyBorder="1" applyAlignment="1">
      <alignment horizontal="center" vertical="top" wrapText="1"/>
    </xf>
    <xf numFmtId="0" fontId="3" fillId="5" borderId="3" xfId="0" applyFont="1" applyFill="1" applyBorder="1" applyAlignment="1">
      <alignment horizontal="center" vertical="top" wrapText="1"/>
    </xf>
    <xf numFmtId="0" fontId="3" fillId="5" borderId="43" xfId="0" applyFont="1" applyFill="1" applyBorder="1" applyAlignment="1">
      <alignment horizontal="center" vertical="top" wrapText="1"/>
    </xf>
    <xf numFmtId="0" fontId="3" fillId="5" borderId="4" xfId="0" applyFont="1" applyFill="1" applyBorder="1" applyAlignment="1">
      <alignment horizontal="center" vertical="top" wrapText="1"/>
    </xf>
    <xf numFmtId="0" fontId="3" fillId="5" borderId="55" xfId="0" applyFont="1" applyFill="1" applyBorder="1" applyAlignment="1">
      <alignment horizontal="center" vertical="top" wrapText="1"/>
    </xf>
    <xf numFmtId="0" fontId="3" fillId="5" borderId="69" xfId="0" applyFont="1" applyFill="1" applyBorder="1" applyAlignment="1">
      <alignment horizontal="center" vertical="center" wrapText="1"/>
    </xf>
    <xf numFmtId="0" fontId="3" fillId="5" borderId="70" xfId="0" applyFont="1" applyFill="1" applyBorder="1" applyAlignment="1">
      <alignment horizontal="center" vertical="center" wrapText="1"/>
    </xf>
    <xf numFmtId="0" fontId="3" fillId="5" borderId="68" xfId="0" applyFont="1" applyFill="1" applyBorder="1" applyAlignment="1">
      <alignment horizontal="center" vertical="center" wrapText="1"/>
    </xf>
    <xf numFmtId="0" fontId="3" fillId="5" borderId="71" xfId="0" applyFont="1" applyFill="1" applyBorder="1" applyAlignment="1">
      <alignment horizontal="center" vertical="center" wrapText="1"/>
    </xf>
    <xf numFmtId="0" fontId="3" fillId="5" borderId="72" xfId="0" applyFont="1" applyFill="1" applyBorder="1" applyAlignment="1">
      <alignment horizontal="center" vertical="center" wrapText="1"/>
    </xf>
  </cellXfs>
  <cellStyles count="3">
    <cellStyle name="Normal" xfId="0" builtinId="0" customBuiltin="1"/>
    <cellStyle name="Normal 2" xfId="1" xr:uid="{3BC9F2CF-8901-4C70-95BB-124ECC97EC00}"/>
    <cellStyle name="Normal 2 2" xfId="2" xr:uid="{56E6692E-1E4C-4661-A89E-345772A97718}"/>
  </cellStyles>
  <dxfs count="67">
    <dxf>
      <fill>
        <patternFill>
          <bgColor theme="9" tint="0.59996337778862885"/>
        </patternFill>
      </fill>
    </dxf>
    <dxf>
      <fill>
        <patternFill>
          <bgColor theme="3" tint="0.39994506668294322"/>
        </patternFill>
      </fill>
    </dxf>
    <dxf>
      <fill>
        <patternFill>
          <bgColor theme="9" tint="0.59996337778862885"/>
        </patternFill>
      </fill>
    </dxf>
    <dxf>
      <fill>
        <patternFill>
          <bgColor theme="3" tint="0.39994506668294322"/>
        </patternFill>
      </fill>
    </dxf>
    <dxf>
      <fill>
        <patternFill>
          <bgColor rgb="FFFFFF66"/>
        </patternFill>
      </fill>
    </dxf>
    <dxf>
      <fill>
        <patternFill>
          <bgColor rgb="FFFF9966"/>
        </patternFill>
      </fill>
    </dxf>
    <dxf>
      <fill>
        <patternFill>
          <bgColor theme="9" tint="0.59996337778862885"/>
        </patternFill>
      </fill>
    </dxf>
    <dxf>
      <fill>
        <patternFill>
          <bgColor theme="3" tint="0.39994506668294322"/>
        </patternFill>
      </fill>
    </dxf>
    <dxf>
      <fill>
        <patternFill>
          <bgColor rgb="FFFFFF66"/>
        </patternFill>
      </fill>
    </dxf>
    <dxf>
      <fill>
        <patternFill>
          <bgColor rgb="FFFF9966"/>
        </patternFill>
      </fill>
    </dxf>
    <dxf>
      <fill>
        <patternFill>
          <bgColor theme="9" tint="0.59996337778862885"/>
        </patternFill>
      </fill>
    </dxf>
    <dxf>
      <fill>
        <patternFill>
          <bgColor theme="3" tint="0.39994506668294322"/>
        </patternFill>
      </fill>
    </dxf>
    <dxf>
      <fill>
        <patternFill>
          <bgColor rgb="FFFFFF66"/>
        </patternFill>
      </fill>
    </dxf>
    <dxf>
      <fill>
        <patternFill>
          <bgColor rgb="FFFF9966"/>
        </patternFill>
      </fill>
    </dxf>
    <dxf>
      <fill>
        <patternFill>
          <bgColor theme="9" tint="0.59996337778862885"/>
        </patternFill>
      </fill>
    </dxf>
    <dxf>
      <fill>
        <patternFill>
          <bgColor theme="3" tint="0.39994506668294322"/>
        </patternFill>
      </fill>
    </dxf>
    <dxf>
      <fill>
        <patternFill>
          <bgColor theme="4" tint="0.59996337778862885"/>
        </patternFill>
      </fill>
    </dxf>
    <dxf>
      <fill>
        <patternFill>
          <bgColor rgb="FFFF9966"/>
        </patternFill>
      </fill>
    </dxf>
    <dxf>
      <fill>
        <patternFill>
          <bgColor theme="9" tint="0.59996337778862885"/>
        </patternFill>
      </fill>
    </dxf>
    <dxf>
      <fill>
        <patternFill>
          <bgColor theme="9" tint="0.59996337778862885"/>
        </patternFill>
      </fill>
    </dxf>
    <dxf>
      <fill>
        <patternFill>
          <bgColor theme="4" tint="0.59996337778862885"/>
        </patternFill>
      </fill>
    </dxf>
    <dxf>
      <fill>
        <patternFill>
          <bgColor rgb="FFFF9966"/>
        </patternFill>
      </fill>
    </dxf>
    <dxf>
      <fill>
        <patternFill>
          <bgColor theme="4" tint="0.59996337778862885"/>
        </patternFill>
      </fill>
    </dxf>
    <dxf>
      <fill>
        <patternFill>
          <bgColor rgb="FFFF9966"/>
        </patternFill>
      </fill>
    </dxf>
    <dxf>
      <fill>
        <patternFill>
          <bgColor theme="9" tint="0.59996337778862885"/>
        </patternFill>
      </fill>
    </dxf>
    <dxf>
      <fill>
        <patternFill>
          <bgColor theme="9" tint="0.59996337778862885"/>
        </patternFill>
      </fill>
    </dxf>
    <dxf>
      <fill>
        <patternFill>
          <bgColor theme="4" tint="0.59996337778862885"/>
        </patternFill>
      </fill>
    </dxf>
    <dxf>
      <fill>
        <patternFill>
          <bgColor rgb="FFFF9966"/>
        </patternFill>
      </fill>
    </dxf>
    <dxf>
      <fill>
        <patternFill>
          <bgColor theme="9" tint="0.59996337778862885"/>
        </patternFill>
      </fill>
    </dxf>
    <dxf>
      <fill>
        <patternFill>
          <bgColor rgb="FFFF9966"/>
        </patternFill>
      </fill>
    </dxf>
    <dxf>
      <fill>
        <patternFill>
          <bgColor theme="4" tint="0.59996337778862885"/>
        </patternFill>
      </fill>
    </dxf>
    <dxf>
      <fill>
        <patternFill>
          <bgColor theme="9" tint="0.59996337778862885"/>
        </patternFill>
      </fill>
    </dxf>
    <dxf>
      <fill>
        <patternFill>
          <bgColor rgb="FFFF9966"/>
        </patternFill>
      </fill>
    </dxf>
    <dxf>
      <fill>
        <patternFill>
          <bgColor theme="4" tint="0.59996337778862885"/>
        </patternFill>
      </fill>
    </dxf>
    <dxf>
      <fill>
        <patternFill>
          <bgColor theme="4" tint="0.59996337778862885"/>
        </patternFill>
      </fill>
    </dxf>
    <dxf>
      <fill>
        <patternFill>
          <bgColor rgb="FFFF9966"/>
        </patternFill>
      </fill>
    </dxf>
    <dxf>
      <fill>
        <patternFill>
          <bgColor theme="9" tint="0.59996337778862885"/>
        </patternFill>
      </fill>
    </dxf>
    <dxf>
      <fill>
        <patternFill>
          <bgColor theme="9" tint="0.59996337778862885"/>
        </patternFill>
      </fill>
    </dxf>
    <dxf>
      <fill>
        <patternFill>
          <bgColor rgb="FFFF9966"/>
        </patternFill>
      </fill>
    </dxf>
    <dxf>
      <fill>
        <patternFill>
          <bgColor theme="4" tint="0.59996337778862885"/>
        </patternFill>
      </fill>
    </dxf>
    <dxf>
      <fill>
        <patternFill>
          <bgColor theme="4" tint="0.59996337778862885"/>
        </patternFill>
      </fill>
    </dxf>
    <dxf>
      <fill>
        <patternFill>
          <bgColor rgb="FFFF9966"/>
        </patternFill>
      </fill>
    </dxf>
    <dxf>
      <fill>
        <patternFill>
          <bgColor theme="9" tint="0.59996337778862885"/>
        </patternFill>
      </fill>
    </dxf>
    <dxf>
      <fill>
        <patternFill>
          <bgColor theme="4" tint="0.59996337778862885"/>
        </patternFill>
      </fill>
    </dxf>
    <dxf>
      <fill>
        <patternFill>
          <bgColor rgb="FFFF9966"/>
        </patternFill>
      </fill>
    </dxf>
    <dxf>
      <fill>
        <patternFill>
          <bgColor theme="9" tint="0.59996337778862885"/>
        </patternFill>
      </fill>
    </dxf>
    <dxf>
      <fill>
        <patternFill>
          <bgColor theme="4" tint="0.59996337778862885"/>
        </patternFill>
      </fill>
    </dxf>
    <dxf>
      <fill>
        <patternFill>
          <bgColor rgb="FFFF9966"/>
        </patternFill>
      </fill>
    </dxf>
    <dxf>
      <fill>
        <patternFill>
          <bgColor theme="9" tint="0.59996337778862885"/>
        </patternFill>
      </fill>
    </dxf>
    <dxf>
      <fill>
        <patternFill>
          <bgColor theme="4" tint="0.59996337778862885"/>
        </patternFill>
      </fill>
    </dxf>
    <dxf>
      <fill>
        <patternFill>
          <bgColor rgb="FFFF9966"/>
        </patternFill>
      </fill>
    </dxf>
    <dxf>
      <fill>
        <patternFill>
          <bgColor theme="9" tint="0.59996337778862885"/>
        </patternFill>
      </fill>
    </dxf>
    <dxf>
      <fill>
        <patternFill>
          <bgColor theme="9" tint="0.59996337778862885"/>
        </patternFill>
      </fill>
    </dxf>
    <dxf>
      <fill>
        <patternFill>
          <bgColor theme="4" tint="0.59996337778862885"/>
        </patternFill>
      </fill>
    </dxf>
    <dxf>
      <fill>
        <patternFill>
          <bgColor rgb="FFFF9966"/>
        </patternFill>
      </fill>
    </dxf>
    <dxf>
      <fill>
        <patternFill>
          <bgColor theme="9" tint="0.59996337778862885"/>
        </patternFill>
      </fill>
    </dxf>
    <dxf>
      <fill>
        <patternFill>
          <bgColor rgb="FFFF9966"/>
        </patternFill>
      </fill>
    </dxf>
    <dxf>
      <fill>
        <patternFill>
          <bgColor theme="4" tint="0.59996337778862885"/>
        </patternFill>
      </fill>
    </dxf>
    <dxf>
      <fill>
        <patternFill>
          <bgColor rgb="FFFF9966"/>
        </patternFill>
      </fill>
    </dxf>
    <dxf>
      <fill>
        <patternFill>
          <bgColor theme="4" tint="0.59996337778862885"/>
        </patternFill>
      </fill>
    </dxf>
    <dxf>
      <fill>
        <patternFill>
          <bgColor theme="9" tint="0.59996337778862885"/>
        </patternFill>
      </fill>
    </dxf>
    <dxf>
      <fill>
        <patternFill>
          <bgColor theme="9" tint="0.59996337778862885"/>
        </patternFill>
      </fill>
    </dxf>
    <dxf>
      <fill>
        <patternFill>
          <bgColor rgb="FFFF9966"/>
        </patternFill>
      </fill>
    </dxf>
    <dxf>
      <fill>
        <patternFill>
          <bgColor theme="4" tint="0.59996337778862885"/>
        </patternFill>
      </fill>
    </dxf>
    <dxf>
      <fill>
        <patternFill>
          <bgColor theme="4" tint="0.59996337778862885"/>
        </patternFill>
      </fill>
    </dxf>
    <dxf>
      <fill>
        <patternFill>
          <bgColor theme="9" tint="0.59996337778862885"/>
        </patternFill>
      </fill>
    </dxf>
    <dxf>
      <fill>
        <patternFill>
          <bgColor rgb="FFFF9966"/>
        </patternFill>
      </fill>
    </dxf>
  </dxfs>
  <tableStyles count="0" defaultTableStyle="TableStyleMedium2" defaultPivotStyle="PivotStyleLight16"/>
  <colors>
    <mruColors>
      <color rgb="FFFFFF66"/>
      <color rgb="FFFF9966"/>
      <color rgb="FFF1ED9D"/>
      <color rgb="FF68CEF2"/>
      <color rgb="FF152B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543315</xdr:colOff>
      <xdr:row>0</xdr:row>
      <xdr:rowOff>212185</xdr:rowOff>
    </xdr:from>
    <xdr:to>
      <xdr:col>5</xdr:col>
      <xdr:colOff>734598</xdr:colOff>
      <xdr:row>2</xdr:row>
      <xdr:rowOff>29826</xdr:rowOff>
    </xdr:to>
    <xdr:pic>
      <xdr:nvPicPr>
        <xdr:cNvPr id="2" name="Picture 1" descr="See the source image">
          <a:extLst>
            <a:ext uri="{FF2B5EF4-FFF2-40B4-BE49-F238E27FC236}">
              <a16:creationId xmlns:a16="http://schemas.microsoft.com/office/drawing/2014/main" id="{54E95755-A2B4-8A3B-9BED-6CE7D023E5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39490" y="212185"/>
          <a:ext cx="753258" cy="427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1084462</xdr:colOff>
      <xdr:row>0</xdr:row>
      <xdr:rowOff>202829</xdr:rowOff>
    </xdr:from>
    <xdr:to>
      <xdr:col>6</xdr:col>
      <xdr:colOff>2365787</xdr:colOff>
      <xdr:row>1</xdr:row>
      <xdr:rowOff>226225</xdr:rowOff>
    </xdr:to>
    <xdr:pic>
      <xdr:nvPicPr>
        <xdr:cNvPr id="3" name="Picture 2">
          <a:extLst>
            <a:ext uri="{FF2B5EF4-FFF2-40B4-BE49-F238E27FC236}">
              <a16:creationId xmlns:a16="http://schemas.microsoft.com/office/drawing/2014/main" id="{F9207CB6-E029-F53C-2ABE-1CD1240A255F}"/>
            </a:ext>
          </a:extLst>
        </xdr:cNvPr>
        <xdr:cNvPicPr>
          <a:picLocks noChangeAspect="1"/>
        </xdr:cNvPicPr>
      </xdr:nvPicPr>
      <xdr:blipFill>
        <a:blip xmlns:r="http://schemas.openxmlformats.org/officeDocument/2006/relationships" r:embed="rId2"/>
        <a:stretch>
          <a:fillRect/>
        </a:stretch>
      </xdr:blipFill>
      <xdr:spPr>
        <a:xfrm>
          <a:off x="9142612" y="202829"/>
          <a:ext cx="1281325" cy="347246"/>
        </a:xfrm>
        <a:prstGeom prst="rect">
          <a:avLst/>
        </a:prstGeom>
      </xdr:spPr>
    </xdr:pic>
    <xdr:clientData/>
  </xdr:twoCellAnchor>
  <xdr:twoCellAnchor editAs="oneCell">
    <xdr:from>
      <xdr:col>1</xdr:col>
      <xdr:colOff>265027</xdr:colOff>
      <xdr:row>7</xdr:row>
      <xdr:rowOff>49234</xdr:rowOff>
    </xdr:from>
    <xdr:to>
      <xdr:col>3</xdr:col>
      <xdr:colOff>2423583</xdr:colOff>
      <xdr:row>10</xdr:row>
      <xdr:rowOff>1303771</xdr:rowOff>
    </xdr:to>
    <xdr:pic>
      <xdr:nvPicPr>
        <xdr:cNvPr id="4" name="Picture 3">
          <a:extLst>
            <a:ext uri="{FF2B5EF4-FFF2-40B4-BE49-F238E27FC236}">
              <a16:creationId xmlns:a16="http://schemas.microsoft.com/office/drawing/2014/main" id="{D1B3B639-9618-7A26-513C-FD2EFD727976}"/>
            </a:ext>
            <a:ext uri="{147F2762-F138-4A5C-976F-8EAC2B608ADB}">
              <a16:predDERef xmlns:a16="http://schemas.microsoft.com/office/drawing/2014/main" pred="{F9207CB6-E029-F53C-2ABE-1CD1240A255F}"/>
            </a:ext>
          </a:extLst>
        </xdr:cNvPr>
        <xdr:cNvPicPr>
          <a:picLocks noChangeAspect="1"/>
        </xdr:cNvPicPr>
      </xdr:nvPicPr>
      <xdr:blipFill rotWithShape="1">
        <a:blip xmlns:r="http://schemas.openxmlformats.org/officeDocument/2006/relationships" r:embed="rId3"/>
        <a:srcRect l="5206" t="3888" r="2977" b="3833"/>
        <a:stretch/>
      </xdr:blipFill>
      <xdr:spPr>
        <a:xfrm>
          <a:off x="484102" y="3887809"/>
          <a:ext cx="6120956" cy="4270959"/>
        </a:xfrm>
        <a:prstGeom prst="rect">
          <a:avLst/>
        </a:prstGeom>
      </xdr:spPr>
    </xdr:pic>
    <xdr:clientData/>
  </xdr:twoCellAnchor>
  <xdr:twoCellAnchor editAs="oneCell">
    <xdr:from>
      <xdr:col>1</xdr:col>
      <xdr:colOff>180647</xdr:colOff>
      <xdr:row>14</xdr:row>
      <xdr:rowOff>398637</xdr:rowOff>
    </xdr:from>
    <xdr:to>
      <xdr:col>3</xdr:col>
      <xdr:colOff>1872155</xdr:colOff>
      <xdr:row>14</xdr:row>
      <xdr:rowOff>2960037</xdr:rowOff>
    </xdr:to>
    <xdr:pic>
      <xdr:nvPicPr>
        <xdr:cNvPr id="8" name="Picture 7">
          <a:extLst>
            <a:ext uri="{FF2B5EF4-FFF2-40B4-BE49-F238E27FC236}">
              <a16:creationId xmlns:a16="http://schemas.microsoft.com/office/drawing/2014/main" id="{42A145FE-E231-D3D7-2F89-2CFC4F75BE36}"/>
            </a:ext>
          </a:extLst>
        </xdr:cNvPr>
        <xdr:cNvPicPr>
          <a:picLocks noChangeAspect="1"/>
        </xdr:cNvPicPr>
      </xdr:nvPicPr>
      <xdr:blipFill>
        <a:blip xmlns:r="http://schemas.openxmlformats.org/officeDocument/2006/relationships" r:embed="rId4"/>
        <a:stretch>
          <a:fillRect/>
        </a:stretch>
      </xdr:blipFill>
      <xdr:spPr>
        <a:xfrm>
          <a:off x="279181" y="9545921"/>
          <a:ext cx="5649310" cy="2561400"/>
        </a:xfrm>
        <a:prstGeom prst="rect">
          <a:avLst/>
        </a:prstGeom>
      </xdr:spPr>
    </xdr:pic>
    <xdr:clientData/>
  </xdr:twoCellAnchor>
  <xdr:twoCellAnchor editAs="oneCell">
    <xdr:from>
      <xdr:col>6</xdr:col>
      <xdr:colOff>569912</xdr:colOff>
      <xdr:row>14</xdr:row>
      <xdr:rowOff>1208774</xdr:rowOff>
    </xdr:from>
    <xdr:to>
      <xdr:col>7</xdr:col>
      <xdr:colOff>452449</xdr:colOff>
      <xdr:row>15</xdr:row>
      <xdr:rowOff>338073</xdr:rowOff>
    </xdr:to>
    <xdr:pic>
      <xdr:nvPicPr>
        <xdr:cNvPr id="7" name="Picture 6">
          <a:extLst>
            <a:ext uri="{FF2B5EF4-FFF2-40B4-BE49-F238E27FC236}">
              <a16:creationId xmlns:a16="http://schemas.microsoft.com/office/drawing/2014/main" id="{A92EC431-3EA9-302F-533E-169DB0D85A0C}"/>
            </a:ext>
          </a:extLst>
        </xdr:cNvPr>
        <xdr:cNvPicPr>
          <a:picLocks noChangeAspect="1"/>
        </xdr:cNvPicPr>
      </xdr:nvPicPr>
      <xdr:blipFill rotWithShape="1">
        <a:blip xmlns:r="http://schemas.openxmlformats.org/officeDocument/2006/relationships" r:embed="rId5"/>
        <a:srcRect t="48885"/>
        <a:stretch/>
      </xdr:blipFill>
      <xdr:spPr>
        <a:xfrm>
          <a:off x="14364353" y="11764715"/>
          <a:ext cx="5821655" cy="2547093"/>
        </a:xfrm>
        <a:prstGeom prst="rect">
          <a:avLst/>
        </a:prstGeom>
      </xdr:spPr>
    </xdr:pic>
    <xdr:clientData/>
  </xdr:twoCellAnchor>
  <xdr:twoCellAnchor editAs="oneCell">
    <xdr:from>
      <xdr:col>6</xdr:col>
      <xdr:colOff>592542</xdr:colOff>
      <xdr:row>14</xdr:row>
      <xdr:rowOff>450463</xdr:rowOff>
    </xdr:from>
    <xdr:to>
      <xdr:col>7</xdr:col>
      <xdr:colOff>475079</xdr:colOff>
      <xdr:row>14</xdr:row>
      <xdr:rowOff>1042146</xdr:rowOff>
    </xdr:to>
    <xdr:pic>
      <xdr:nvPicPr>
        <xdr:cNvPr id="5" name="Picture 4">
          <a:extLst>
            <a:ext uri="{FF2B5EF4-FFF2-40B4-BE49-F238E27FC236}">
              <a16:creationId xmlns:a16="http://schemas.microsoft.com/office/drawing/2014/main" id="{91E10B57-FF99-48EE-9AD7-2D8D75ED391C}"/>
            </a:ext>
          </a:extLst>
        </xdr:cNvPr>
        <xdr:cNvPicPr>
          <a:picLocks noChangeAspect="1"/>
        </xdr:cNvPicPr>
      </xdr:nvPicPr>
      <xdr:blipFill rotWithShape="1">
        <a:blip xmlns:r="http://schemas.openxmlformats.org/officeDocument/2006/relationships" r:embed="rId5"/>
        <a:srcRect t="1" b="88125"/>
        <a:stretch/>
      </xdr:blipFill>
      <xdr:spPr>
        <a:xfrm>
          <a:off x="14374232" y="11427204"/>
          <a:ext cx="5814313" cy="591683"/>
        </a:xfrm>
        <a:prstGeom prst="rect">
          <a:avLst/>
        </a:prstGeom>
      </xdr:spPr>
    </xdr:pic>
    <xdr:clientData/>
  </xdr:twoCellAnchor>
  <xdr:twoCellAnchor editAs="oneCell">
    <xdr:from>
      <xdr:col>3</xdr:col>
      <xdr:colOff>3387870</xdr:colOff>
      <xdr:row>14</xdr:row>
      <xdr:rowOff>465426</xdr:rowOff>
    </xdr:from>
    <xdr:to>
      <xdr:col>5</xdr:col>
      <xdr:colOff>5487798</xdr:colOff>
      <xdr:row>17</xdr:row>
      <xdr:rowOff>36484</xdr:rowOff>
    </xdr:to>
    <xdr:pic>
      <xdr:nvPicPr>
        <xdr:cNvPr id="10" name="Picture 9">
          <a:extLst>
            <a:ext uri="{FF2B5EF4-FFF2-40B4-BE49-F238E27FC236}">
              <a16:creationId xmlns:a16="http://schemas.microsoft.com/office/drawing/2014/main" id="{63F93833-FD9C-9F65-BB61-6C44253D7BAF}"/>
            </a:ext>
          </a:extLst>
        </xdr:cNvPr>
        <xdr:cNvPicPr>
          <a:picLocks noChangeAspect="1"/>
        </xdr:cNvPicPr>
      </xdr:nvPicPr>
      <xdr:blipFill>
        <a:blip xmlns:r="http://schemas.openxmlformats.org/officeDocument/2006/relationships" r:embed="rId6"/>
        <a:stretch>
          <a:fillRect/>
        </a:stretch>
      </xdr:blipFill>
      <xdr:spPr>
        <a:xfrm>
          <a:off x="7446819" y="9654886"/>
          <a:ext cx="6104757" cy="4957013"/>
        </a:xfrm>
        <a:prstGeom prst="rect">
          <a:avLst/>
        </a:prstGeom>
      </xdr:spPr>
    </xdr:pic>
    <xdr:clientData/>
  </xdr:twoCellAnchor>
  <xdr:twoCellAnchor editAs="oneCell">
    <xdr:from>
      <xdr:col>6</xdr:col>
      <xdr:colOff>858687</xdr:colOff>
      <xdr:row>15</xdr:row>
      <xdr:rowOff>1109870</xdr:rowOff>
    </xdr:from>
    <xdr:to>
      <xdr:col>7</xdr:col>
      <xdr:colOff>39486</xdr:colOff>
      <xdr:row>21</xdr:row>
      <xdr:rowOff>1319268</xdr:rowOff>
    </xdr:to>
    <xdr:pic>
      <xdr:nvPicPr>
        <xdr:cNvPr id="6" name="Picture 5">
          <a:extLst>
            <a:ext uri="{FF2B5EF4-FFF2-40B4-BE49-F238E27FC236}">
              <a16:creationId xmlns:a16="http://schemas.microsoft.com/office/drawing/2014/main" id="{018B8E19-EB58-4B65-1A12-83D3D785227D}"/>
            </a:ext>
          </a:extLst>
        </xdr:cNvPr>
        <xdr:cNvPicPr>
          <a:picLocks noChangeAspect="1"/>
        </xdr:cNvPicPr>
      </xdr:nvPicPr>
      <xdr:blipFill>
        <a:blip xmlns:r="http://schemas.openxmlformats.org/officeDocument/2006/relationships" r:embed="rId7"/>
        <a:stretch>
          <a:fillRect/>
        </a:stretch>
      </xdr:blipFill>
      <xdr:spPr>
        <a:xfrm>
          <a:off x="14640948" y="15521609"/>
          <a:ext cx="5111147" cy="4019398"/>
        </a:xfrm>
        <a:prstGeom prst="rect">
          <a:avLst/>
        </a:prstGeom>
      </xdr:spPr>
    </xdr:pic>
    <xdr:clientData/>
  </xdr:twoCellAnchor>
</xdr:wsDr>
</file>

<file path=xl/theme/theme1.xml><?xml version="1.0" encoding="utf-8"?>
<a:theme xmlns:a="http://schemas.openxmlformats.org/drawingml/2006/main" name="Office Theme">
  <a:themeElements>
    <a:clrScheme name="Arup">
      <a:dk1>
        <a:srgbClr val="000000"/>
      </a:dk1>
      <a:lt1>
        <a:srgbClr val="FFFFFF"/>
      </a:lt1>
      <a:dk2>
        <a:srgbClr val="E61E28"/>
      </a:dk2>
      <a:lt2>
        <a:srgbClr val="FFFFFF"/>
      </a:lt2>
      <a:accent1>
        <a:srgbClr val="E61E28"/>
      </a:accent1>
      <a:accent2>
        <a:srgbClr val="7D4196"/>
      </a:accent2>
      <a:accent3>
        <a:srgbClr val="005AAA"/>
      </a:accent3>
      <a:accent4>
        <a:srgbClr val="32A4A0"/>
      </a:accent4>
      <a:accent5>
        <a:srgbClr val="C83C96"/>
      </a:accent5>
      <a:accent6>
        <a:srgbClr val="4BA046"/>
      </a:accent6>
      <a:hlink>
        <a:srgbClr val="606062"/>
      </a:hlink>
      <a:folHlink>
        <a:srgbClr val="C9C9CA"/>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0FD7D-5C12-49FC-A67B-B40E7449D409}">
  <sheetPr>
    <tabColor theme="3" tint="-0.249977111117893"/>
  </sheetPr>
  <dimension ref="A1:X32"/>
  <sheetViews>
    <sheetView zoomScale="115" zoomScaleNormal="115" workbookViewId="0">
      <selection sqref="A1:T64"/>
    </sheetView>
  </sheetViews>
  <sheetFormatPr defaultColWidth="8.625" defaultRowHeight="14.25" x14ac:dyDescent="0.2"/>
  <cols>
    <col min="1" max="1" width="1.25" style="23" customWidth="1"/>
    <col min="2" max="2" width="15.125" style="27" customWidth="1"/>
    <col min="3" max="3" width="36.875" style="27" customWidth="1"/>
    <col min="4" max="4" width="45.125" style="27" customWidth="1"/>
    <col min="5" max="5" width="7.375" style="23" customWidth="1"/>
    <col min="6" max="6" width="75.125" style="23" customWidth="1"/>
    <col min="7" max="7" width="77.875" style="23" customWidth="1"/>
    <col min="8" max="8" width="8.25" style="23" customWidth="1"/>
    <col min="9" max="9" width="9.625" style="23" customWidth="1"/>
    <col min="10" max="11" width="9.75" style="23" customWidth="1"/>
    <col min="12" max="12" width="12.75" style="23" customWidth="1"/>
    <col min="13" max="13" width="31.875" style="23" customWidth="1"/>
    <col min="14" max="14" width="20.125" style="23" bestFit="1" customWidth="1"/>
    <col min="15" max="16384" width="8.625" style="23"/>
  </cols>
  <sheetData>
    <row r="1" spans="1:24" ht="25.5" customHeight="1" x14ac:dyDescent="0.2"/>
    <row r="2" spans="1:24" ht="22.5" customHeight="1" x14ac:dyDescent="0.4">
      <c r="B2" s="30" t="s">
        <v>0</v>
      </c>
      <c r="C2" s="30"/>
      <c r="D2" s="29"/>
    </row>
    <row r="3" spans="1:24" ht="27.75" x14ac:dyDescent="0.4">
      <c r="B3" s="24" t="s">
        <v>1</v>
      </c>
      <c r="C3" s="25" t="s">
        <v>2</v>
      </c>
      <c r="D3" s="29"/>
    </row>
    <row r="4" spans="1:24" ht="27.95" customHeight="1" x14ac:dyDescent="0.25">
      <c r="G4" s="28"/>
      <c r="H4" s="28"/>
      <c r="I4" s="28"/>
      <c r="J4" s="28"/>
      <c r="K4" s="28"/>
      <c r="L4" s="28"/>
    </row>
    <row r="5" spans="1:24" ht="183.4" customHeight="1" x14ac:dyDescent="0.25">
      <c r="B5" s="194" t="s">
        <v>3</v>
      </c>
      <c r="C5" s="194"/>
      <c r="D5" s="194"/>
      <c r="F5" s="194" t="s">
        <v>4</v>
      </c>
      <c r="G5" s="194"/>
      <c r="H5" s="27"/>
      <c r="I5" s="28"/>
      <c r="J5" s="28"/>
      <c r="K5" s="28"/>
      <c r="L5" s="28"/>
      <c r="N5" s="194"/>
      <c r="O5" s="194"/>
      <c r="P5" s="194"/>
      <c r="T5" s="27"/>
      <c r="U5" s="27"/>
      <c r="V5" s="27"/>
      <c r="W5" s="27"/>
      <c r="X5" s="27"/>
    </row>
    <row r="6" spans="1:24" ht="118.5" customHeight="1" x14ac:dyDescent="0.25">
      <c r="B6" s="194" t="s">
        <v>5</v>
      </c>
      <c r="C6" s="194"/>
      <c r="D6" s="194"/>
      <c r="F6" s="194" t="s">
        <v>6</v>
      </c>
      <c r="G6" s="194"/>
      <c r="H6" s="27"/>
      <c r="I6" s="28"/>
      <c r="J6" s="28"/>
      <c r="K6" s="28"/>
      <c r="L6" s="28"/>
      <c r="S6" s="26"/>
      <c r="T6" s="27"/>
      <c r="U6" s="27"/>
      <c r="V6" s="27"/>
      <c r="W6" s="27"/>
      <c r="X6" s="27"/>
    </row>
    <row r="7" spans="1:24" ht="60" customHeight="1" thickBot="1" x14ac:dyDescent="0.3">
      <c r="B7" s="61"/>
      <c r="C7" s="61"/>
      <c r="D7" s="61"/>
      <c r="F7" s="198" t="s">
        <v>7</v>
      </c>
      <c r="G7" s="198"/>
      <c r="H7" s="27"/>
      <c r="I7" s="28"/>
      <c r="J7" s="28"/>
      <c r="K7" s="28"/>
      <c r="L7" s="133"/>
      <c r="M7" s="22"/>
      <c r="S7" s="26"/>
      <c r="T7" s="27"/>
      <c r="U7" s="27"/>
      <c r="V7" s="27"/>
      <c r="W7" s="27"/>
      <c r="X7" s="27"/>
    </row>
    <row r="8" spans="1:24" ht="114" customHeight="1" x14ac:dyDescent="0.25">
      <c r="B8" s="63"/>
      <c r="C8" s="64"/>
      <c r="D8" s="73"/>
      <c r="F8" s="194" t="s">
        <v>8</v>
      </c>
      <c r="G8" s="194"/>
      <c r="H8" s="28"/>
      <c r="I8" s="28"/>
      <c r="J8" s="28"/>
      <c r="K8" s="28"/>
      <c r="L8" s="22"/>
      <c r="M8" s="22"/>
      <c r="S8" s="26"/>
      <c r="T8" s="27"/>
      <c r="U8" s="27"/>
      <c r="V8" s="27"/>
      <c r="W8" s="27"/>
      <c r="X8" s="27"/>
    </row>
    <row r="9" spans="1:24" ht="115.5" customHeight="1" x14ac:dyDescent="0.25">
      <c r="B9" s="72"/>
      <c r="D9" s="70"/>
      <c r="F9" s="194" t="s">
        <v>9</v>
      </c>
      <c r="G9" s="194"/>
      <c r="H9" s="27"/>
      <c r="I9" s="27"/>
      <c r="J9" s="27"/>
      <c r="K9" s="27"/>
      <c r="L9" s="139"/>
      <c r="M9" s="87"/>
      <c r="N9" s="27"/>
      <c r="O9" s="27"/>
      <c r="P9" s="27"/>
      <c r="S9" s="26"/>
      <c r="T9" s="27"/>
      <c r="U9" s="27"/>
      <c r="V9" s="27"/>
      <c r="W9" s="27"/>
      <c r="X9" s="27"/>
    </row>
    <row r="10" spans="1:24" ht="8.25" customHeight="1" x14ac:dyDescent="0.2">
      <c r="B10" s="66"/>
      <c r="C10" s="23"/>
      <c r="D10" s="67"/>
      <c r="H10" s="27"/>
      <c r="I10" s="27"/>
      <c r="J10" s="27"/>
      <c r="K10" s="27"/>
      <c r="L10" s="139"/>
      <c r="M10" s="134"/>
      <c r="N10" s="27"/>
      <c r="O10" s="27"/>
      <c r="P10" s="27"/>
    </row>
    <row r="11" spans="1:24" ht="116.25" customHeight="1" thickBot="1" x14ac:dyDescent="0.3">
      <c r="B11" s="195" t="s">
        <v>10</v>
      </c>
      <c r="C11" s="196"/>
      <c r="D11" s="197"/>
      <c r="M11" s="27"/>
    </row>
    <row r="12" spans="1:24" ht="15" customHeight="1" x14ac:dyDescent="0.25">
      <c r="A12" s="61"/>
      <c r="C12" s="61"/>
      <c r="D12" s="61"/>
      <c r="G12" s="198"/>
      <c r="H12" s="198"/>
      <c r="I12" s="198"/>
      <c r="J12" s="198"/>
      <c r="K12" s="198"/>
      <c r="L12" s="198"/>
      <c r="M12" s="27"/>
    </row>
    <row r="13" spans="1:24" ht="15" customHeight="1" thickBot="1" x14ac:dyDescent="0.3">
      <c r="A13" s="61"/>
      <c r="C13" s="61"/>
      <c r="D13" s="61"/>
      <c r="G13" s="62"/>
      <c r="H13" s="62"/>
      <c r="I13" s="62"/>
      <c r="J13" s="62"/>
      <c r="K13" s="62"/>
      <c r="L13" s="62"/>
      <c r="M13" s="27"/>
    </row>
    <row r="14" spans="1:24" ht="15" customHeight="1" x14ac:dyDescent="0.25">
      <c r="A14" s="61"/>
      <c r="B14" s="80" t="s">
        <v>11</v>
      </c>
      <c r="C14" s="64"/>
      <c r="D14" s="64"/>
      <c r="E14" s="65"/>
      <c r="F14" s="65"/>
      <c r="G14" s="74"/>
      <c r="H14" s="74"/>
      <c r="I14" s="74"/>
      <c r="J14" s="75"/>
      <c r="K14" s="62"/>
      <c r="L14" s="62"/>
      <c r="M14" s="27"/>
    </row>
    <row r="15" spans="1:24" ht="269.25" customHeight="1" x14ac:dyDescent="0.2">
      <c r="B15" s="192" t="s">
        <v>12</v>
      </c>
      <c r="C15" s="193"/>
      <c r="D15" s="61"/>
      <c r="E15" s="191" t="s">
        <v>13</v>
      </c>
      <c r="F15" s="191"/>
      <c r="G15" s="71" t="s">
        <v>14</v>
      </c>
      <c r="H15" s="27"/>
      <c r="I15" s="27"/>
      <c r="J15" s="70"/>
      <c r="K15" s="27"/>
      <c r="L15" s="27"/>
      <c r="M15" s="27"/>
    </row>
    <row r="16" spans="1:24" ht="132.6" customHeight="1" x14ac:dyDescent="0.2">
      <c r="B16" s="66"/>
      <c r="C16" s="23"/>
      <c r="D16" s="23"/>
      <c r="G16" s="132" t="s">
        <v>15</v>
      </c>
      <c r="J16" s="67"/>
    </row>
    <row r="17" spans="2:13" ht="23.25" customHeight="1" x14ac:dyDescent="0.2">
      <c r="B17" s="66"/>
      <c r="C17" s="23"/>
      <c r="D17" s="23"/>
      <c r="J17" s="67"/>
    </row>
    <row r="18" spans="2:13" ht="21.6" customHeight="1" x14ac:dyDescent="0.25">
      <c r="B18" s="68"/>
      <c r="C18" s="26"/>
      <c r="D18" s="69"/>
      <c r="I18" s="27"/>
      <c r="J18" s="70"/>
      <c r="K18" s="27"/>
      <c r="L18" s="27"/>
      <c r="M18" s="27"/>
    </row>
    <row r="19" spans="2:13" ht="74.25" customHeight="1" x14ac:dyDescent="0.2">
      <c r="B19" s="72"/>
      <c r="H19" s="71"/>
      <c r="I19" s="27"/>
      <c r="J19" s="70"/>
      <c r="K19" s="27"/>
      <c r="L19" s="27"/>
    </row>
    <row r="20" spans="2:13" ht="24.95" customHeight="1" x14ac:dyDescent="0.2">
      <c r="B20" s="66"/>
      <c r="C20" s="79"/>
      <c r="D20" s="79"/>
      <c r="E20" s="79"/>
      <c r="F20" s="79"/>
      <c r="G20" s="79"/>
      <c r="J20" s="67"/>
    </row>
    <row r="21" spans="2:13" ht="24.95" customHeight="1" x14ac:dyDescent="0.2">
      <c r="B21" s="72"/>
      <c r="J21" s="67"/>
    </row>
    <row r="22" spans="2:13" ht="107.25" customHeight="1" thickBot="1" x14ac:dyDescent="0.25">
      <c r="B22" s="76"/>
      <c r="C22" s="77"/>
      <c r="D22" s="77"/>
      <c r="E22" s="77"/>
      <c r="F22" s="77"/>
      <c r="G22" s="77"/>
      <c r="H22" s="77"/>
      <c r="I22" s="77"/>
      <c r="J22" s="78"/>
    </row>
    <row r="23" spans="2:13" ht="27.95" customHeight="1" x14ac:dyDescent="0.2">
      <c r="B23" s="23"/>
      <c r="C23" s="23"/>
      <c r="D23" s="23"/>
    </row>
    <row r="24" spans="2:13" ht="72" customHeight="1" x14ac:dyDescent="0.2">
      <c r="B24" s="23"/>
      <c r="C24" s="23"/>
      <c r="D24" s="23"/>
    </row>
    <row r="25" spans="2:13" x14ac:dyDescent="0.2">
      <c r="C25" s="23"/>
      <c r="D25" s="23"/>
    </row>
    <row r="26" spans="2:13" x14ac:dyDescent="0.2">
      <c r="C26" s="23"/>
      <c r="D26" s="23"/>
    </row>
    <row r="32" spans="2:13" ht="28.5" customHeight="1" x14ac:dyDescent="0.2"/>
  </sheetData>
  <sheetProtection algorithmName="SHA-512" hashValue="f2sQMUmf0JqyhVZLwK6yhb1lXckfo6H14Rl9Lr822MmD5iO3x1lDvHYbwk6iZbtCmkIbyNJojYODzEYwyIjwnQ==" saltValue="zKsqVj2HtKBXlw5ZgVG0SQ==" spinCount="100000" sheet="1" objects="1" scenarios="1"/>
  <mergeCells count="12">
    <mergeCell ref="E15:F15"/>
    <mergeCell ref="B15:C15"/>
    <mergeCell ref="N5:P5"/>
    <mergeCell ref="B11:D11"/>
    <mergeCell ref="G12:L12"/>
    <mergeCell ref="B5:D5"/>
    <mergeCell ref="B6:D6"/>
    <mergeCell ref="F5:G5"/>
    <mergeCell ref="F8:G8"/>
    <mergeCell ref="F6:G6"/>
    <mergeCell ref="F7:G7"/>
    <mergeCell ref="F9:G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48806-FECC-45DB-9E32-493FE3915AB2}">
  <sheetPr>
    <tabColor rgb="FF92D050"/>
  </sheetPr>
  <dimension ref="A1:J78"/>
  <sheetViews>
    <sheetView zoomScale="60" zoomScaleNormal="60" workbookViewId="0">
      <pane ySplit="1" topLeftCell="A29" activePane="bottomLeft" state="frozen"/>
      <selection pane="bottomLeft" sqref="A1:P97"/>
    </sheetView>
  </sheetViews>
  <sheetFormatPr defaultRowHeight="14.25" x14ac:dyDescent="0.2"/>
  <cols>
    <col min="1" max="1" width="20.625" style="121" bestFit="1" customWidth="1"/>
    <col min="2" max="2" width="33.5" style="121" customWidth="1"/>
    <col min="3" max="3" width="12.5" style="121" customWidth="1"/>
    <col min="4" max="4" width="26.375" style="121" bestFit="1" customWidth="1"/>
    <col min="5" max="5" width="50.125" style="130" bestFit="1" customWidth="1"/>
    <col min="6" max="8" width="26.25" style="121" customWidth="1"/>
    <col min="9" max="10" width="27" style="121" customWidth="1"/>
  </cols>
  <sheetData>
    <row r="1" spans="1:10" s="124" customFormat="1" ht="15" x14ac:dyDescent="0.25">
      <c r="A1" s="199" t="s">
        <v>16</v>
      </c>
      <c r="B1" s="200"/>
      <c r="C1" s="123"/>
      <c r="D1" s="201" t="s">
        <v>17</v>
      </c>
      <c r="E1" s="201"/>
      <c r="F1" s="123"/>
      <c r="G1" s="135" t="s">
        <v>18</v>
      </c>
      <c r="H1" s="123"/>
      <c r="I1" s="135" t="s">
        <v>19</v>
      </c>
      <c r="J1" s="135" t="s">
        <v>20</v>
      </c>
    </row>
    <row r="2" spans="1:10" ht="28.5" x14ac:dyDescent="0.2">
      <c r="A2" s="127" t="s">
        <v>21</v>
      </c>
      <c r="B2" s="128" t="s">
        <v>22</v>
      </c>
      <c r="C2" s="129"/>
      <c r="D2" s="159" t="s">
        <v>23</v>
      </c>
      <c r="E2" s="159" t="s">
        <v>24</v>
      </c>
      <c r="F2" s="122"/>
      <c r="G2" s="131" t="s">
        <v>25</v>
      </c>
      <c r="I2" s="131" t="s">
        <v>26</v>
      </c>
      <c r="J2" s="131"/>
    </row>
    <row r="3" spans="1:10" ht="28.5" x14ac:dyDescent="0.2">
      <c r="A3" s="126" t="s">
        <v>21</v>
      </c>
      <c r="B3" s="126" t="s">
        <v>27</v>
      </c>
      <c r="C3" s="125"/>
      <c r="D3" s="159" t="s">
        <v>23</v>
      </c>
      <c r="E3" s="159" t="s">
        <v>28</v>
      </c>
      <c r="F3" s="122"/>
      <c r="G3" s="131" t="s">
        <v>29</v>
      </c>
      <c r="I3" s="131" t="s">
        <v>30</v>
      </c>
      <c r="J3" s="131"/>
    </row>
    <row r="4" spans="1:10" ht="42.75" x14ac:dyDescent="0.2">
      <c r="A4" s="127" t="s">
        <v>31</v>
      </c>
      <c r="B4" s="128" t="s">
        <v>32</v>
      </c>
      <c r="C4" s="129"/>
      <c r="D4" s="159" t="s">
        <v>23</v>
      </c>
      <c r="E4" s="159" t="s">
        <v>33</v>
      </c>
      <c r="F4" s="122"/>
      <c r="G4" s="131" t="s">
        <v>34</v>
      </c>
      <c r="I4" s="131" t="s">
        <v>35</v>
      </c>
      <c r="J4" s="131" t="s">
        <v>36</v>
      </c>
    </row>
    <row r="5" spans="1:10" ht="28.5" x14ac:dyDescent="0.2">
      <c r="A5" s="127" t="s">
        <v>31</v>
      </c>
      <c r="B5" s="126" t="s">
        <v>37</v>
      </c>
      <c r="C5" s="125"/>
      <c r="D5" s="159" t="s">
        <v>23</v>
      </c>
      <c r="E5" s="159" t="s">
        <v>38</v>
      </c>
      <c r="F5" s="122"/>
      <c r="G5" s="131" t="s">
        <v>39</v>
      </c>
      <c r="I5" s="131" t="s">
        <v>40</v>
      </c>
      <c r="J5" s="131"/>
    </row>
    <row r="6" spans="1:10" ht="28.5" x14ac:dyDescent="0.2">
      <c r="A6" s="127" t="s">
        <v>31</v>
      </c>
      <c r="B6" s="126" t="s">
        <v>41</v>
      </c>
      <c r="C6" s="125"/>
      <c r="D6" s="159" t="s">
        <v>23</v>
      </c>
      <c r="E6" s="159" t="s">
        <v>42</v>
      </c>
      <c r="F6" s="122"/>
      <c r="G6" s="131" t="s">
        <v>43</v>
      </c>
      <c r="I6" s="131" t="s">
        <v>44</v>
      </c>
      <c r="J6" s="131"/>
    </row>
    <row r="7" spans="1:10" ht="28.5" x14ac:dyDescent="0.2">
      <c r="A7" s="127" t="s">
        <v>31</v>
      </c>
      <c r="B7" s="126" t="s">
        <v>45</v>
      </c>
      <c r="C7" s="125"/>
      <c r="D7" s="159" t="s">
        <v>23</v>
      </c>
      <c r="E7" s="159" t="s">
        <v>46</v>
      </c>
      <c r="F7" s="122"/>
      <c r="G7" s="131" t="s">
        <v>47</v>
      </c>
      <c r="I7" s="131" t="s">
        <v>48</v>
      </c>
      <c r="J7" s="131"/>
    </row>
    <row r="8" spans="1:10" ht="42.75" x14ac:dyDescent="0.2">
      <c r="A8" s="127" t="s">
        <v>31</v>
      </c>
      <c r="B8" s="128" t="s">
        <v>49</v>
      </c>
      <c r="C8" s="129"/>
      <c r="D8" s="159" t="s">
        <v>23</v>
      </c>
      <c r="E8" s="159" t="s">
        <v>50</v>
      </c>
      <c r="F8" s="122"/>
      <c r="G8" s="131" t="s">
        <v>51</v>
      </c>
      <c r="I8" s="131" t="s">
        <v>52</v>
      </c>
      <c r="J8" s="131"/>
    </row>
    <row r="9" spans="1:10" ht="42.75" x14ac:dyDescent="0.2">
      <c r="A9" s="127" t="s">
        <v>31</v>
      </c>
      <c r="B9" s="128" t="s">
        <v>53</v>
      </c>
      <c r="C9" s="129"/>
      <c r="D9" s="159" t="s">
        <v>54</v>
      </c>
      <c r="E9" s="159" t="s">
        <v>55</v>
      </c>
      <c r="F9" s="122"/>
      <c r="G9" s="131" t="s">
        <v>56</v>
      </c>
      <c r="I9" s="131" t="s">
        <v>57</v>
      </c>
      <c r="J9" s="131"/>
    </row>
    <row r="10" spans="1:10" ht="28.5" x14ac:dyDescent="0.2">
      <c r="A10" s="127" t="s">
        <v>58</v>
      </c>
      <c r="B10" s="128" t="s">
        <v>59</v>
      </c>
      <c r="C10" s="129"/>
      <c r="D10" s="159" t="s">
        <v>54</v>
      </c>
      <c r="E10" s="160" t="s">
        <v>60</v>
      </c>
      <c r="F10" s="122"/>
      <c r="G10" s="131" t="s">
        <v>61</v>
      </c>
    </row>
    <row r="11" spans="1:10" ht="28.5" x14ac:dyDescent="0.2">
      <c r="A11" s="127" t="s">
        <v>58</v>
      </c>
      <c r="B11" s="128" t="s">
        <v>62</v>
      </c>
      <c r="C11" s="129"/>
      <c r="D11" s="159" t="s">
        <v>54</v>
      </c>
      <c r="E11" s="160" t="s">
        <v>63</v>
      </c>
      <c r="F11" s="122"/>
      <c r="G11" s="131" t="s">
        <v>64</v>
      </c>
    </row>
    <row r="12" spans="1:10" ht="28.5" x14ac:dyDescent="0.2">
      <c r="A12" s="127" t="s">
        <v>58</v>
      </c>
      <c r="B12" s="126" t="s">
        <v>65</v>
      </c>
      <c r="C12" s="125"/>
      <c r="D12" s="159" t="s">
        <v>54</v>
      </c>
      <c r="E12" s="160" t="s">
        <v>66</v>
      </c>
      <c r="F12" s="122"/>
      <c r="G12" s="131" t="s">
        <v>67</v>
      </c>
    </row>
    <row r="13" spans="1:10" ht="28.5" x14ac:dyDescent="0.2">
      <c r="A13" s="127" t="s">
        <v>58</v>
      </c>
      <c r="B13" s="126" t="s">
        <v>68</v>
      </c>
      <c r="C13" s="125"/>
      <c r="D13" s="159" t="s">
        <v>54</v>
      </c>
      <c r="E13" s="160" t="s">
        <v>69</v>
      </c>
      <c r="F13" s="122"/>
      <c r="G13" s="131" t="s">
        <v>70</v>
      </c>
    </row>
    <row r="14" spans="1:10" ht="42" customHeight="1" x14ac:dyDescent="0.2">
      <c r="A14" s="127" t="s">
        <v>58</v>
      </c>
      <c r="B14" s="126" t="s">
        <v>71</v>
      </c>
      <c r="C14" s="125"/>
      <c r="D14" s="159" t="s">
        <v>72</v>
      </c>
      <c r="E14" s="159" t="s">
        <v>73</v>
      </c>
      <c r="F14" s="122"/>
      <c r="G14" s="131" t="s">
        <v>74</v>
      </c>
    </row>
    <row r="15" spans="1:10" ht="28.5" x14ac:dyDescent="0.2">
      <c r="A15" s="127" t="s">
        <v>58</v>
      </c>
      <c r="B15" s="126" t="s">
        <v>75</v>
      </c>
      <c r="C15" s="125"/>
      <c r="D15" s="159" t="s">
        <v>72</v>
      </c>
      <c r="E15" s="161" t="s">
        <v>76</v>
      </c>
      <c r="F15" s="122"/>
      <c r="G15" s="131" t="s">
        <v>77</v>
      </c>
    </row>
    <row r="16" spans="1:10" ht="28.5" x14ac:dyDescent="0.2">
      <c r="A16" s="127" t="s">
        <v>58</v>
      </c>
      <c r="B16" s="126" t="s">
        <v>78</v>
      </c>
      <c r="C16" s="125"/>
      <c r="D16" s="159" t="s">
        <v>72</v>
      </c>
      <c r="E16" s="161" t="s">
        <v>79</v>
      </c>
      <c r="G16" s="131" t="s">
        <v>80</v>
      </c>
    </row>
    <row r="17" spans="1:5" ht="28.5" x14ac:dyDescent="0.2">
      <c r="A17" s="127" t="s">
        <v>58</v>
      </c>
      <c r="B17" s="126" t="s">
        <v>81</v>
      </c>
      <c r="C17" s="125"/>
      <c r="D17" s="159" t="s">
        <v>72</v>
      </c>
      <c r="E17" s="161" t="s">
        <v>82</v>
      </c>
    </row>
    <row r="18" spans="1:5" ht="28.5" x14ac:dyDescent="0.2">
      <c r="A18" s="127" t="s">
        <v>58</v>
      </c>
      <c r="B18" s="126" t="s">
        <v>83</v>
      </c>
      <c r="C18" s="125"/>
      <c r="D18" s="159" t="s">
        <v>72</v>
      </c>
      <c r="E18" s="161" t="s">
        <v>84</v>
      </c>
    </row>
    <row r="19" spans="1:5" ht="28.5" x14ac:dyDescent="0.2">
      <c r="A19" s="127" t="s">
        <v>58</v>
      </c>
      <c r="B19" s="126" t="s">
        <v>85</v>
      </c>
      <c r="C19" s="125"/>
      <c r="D19" s="159" t="s">
        <v>72</v>
      </c>
      <c r="E19" s="161" t="s">
        <v>86</v>
      </c>
    </row>
    <row r="20" spans="1:5" ht="28.5" x14ac:dyDescent="0.2">
      <c r="A20" s="127" t="s">
        <v>58</v>
      </c>
      <c r="B20" s="126" t="s">
        <v>87</v>
      </c>
      <c r="C20" s="125"/>
      <c r="D20" s="159" t="s">
        <v>72</v>
      </c>
      <c r="E20" s="161" t="s">
        <v>88</v>
      </c>
    </row>
    <row r="21" spans="1:5" ht="28.5" x14ac:dyDescent="0.2">
      <c r="A21" s="127" t="s">
        <v>58</v>
      </c>
      <c r="B21" s="126" t="s">
        <v>89</v>
      </c>
      <c r="C21" s="125"/>
      <c r="D21" s="159" t="s">
        <v>72</v>
      </c>
      <c r="E21" s="161" t="s">
        <v>90</v>
      </c>
    </row>
    <row r="22" spans="1:5" ht="28.5" x14ac:dyDescent="0.2">
      <c r="A22" s="127" t="s">
        <v>58</v>
      </c>
      <c r="B22" s="126" t="s">
        <v>91</v>
      </c>
      <c r="C22" s="125"/>
      <c r="D22" s="159" t="s">
        <v>72</v>
      </c>
      <c r="E22" s="161" t="s">
        <v>92</v>
      </c>
    </row>
    <row r="23" spans="1:5" ht="28.5" x14ac:dyDescent="0.2">
      <c r="A23" s="127" t="s">
        <v>58</v>
      </c>
      <c r="B23" s="126" t="s">
        <v>93</v>
      </c>
      <c r="C23" s="125"/>
      <c r="D23" s="159" t="s">
        <v>72</v>
      </c>
      <c r="E23" s="161" t="s">
        <v>94</v>
      </c>
    </row>
    <row r="24" spans="1:5" ht="28.5" x14ac:dyDescent="0.2">
      <c r="A24" s="127" t="s">
        <v>58</v>
      </c>
      <c r="B24" s="126" t="s">
        <v>95</v>
      </c>
      <c r="C24" s="125"/>
      <c r="D24" s="159" t="s">
        <v>72</v>
      </c>
      <c r="E24" s="161" t="s">
        <v>96</v>
      </c>
    </row>
    <row r="25" spans="1:5" ht="28.5" x14ac:dyDescent="0.2">
      <c r="A25" s="127" t="s">
        <v>58</v>
      </c>
      <c r="B25" s="126" t="s">
        <v>97</v>
      </c>
      <c r="C25" s="125"/>
      <c r="D25" s="159" t="s">
        <v>72</v>
      </c>
      <c r="E25" s="161" t="s">
        <v>98</v>
      </c>
    </row>
    <row r="26" spans="1:5" ht="28.5" x14ac:dyDescent="0.2">
      <c r="A26" s="127" t="s">
        <v>58</v>
      </c>
      <c r="B26" s="126" t="s">
        <v>99</v>
      </c>
      <c r="C26" s="125"/>
      <c r="D26" s="159" t="s">
        <v>72</v>
      </c>
      <c r="E26" s="161" t="s">
        <v>100</v>
      </c>
    </row>
    <row r="27" spans="1:5" ht="28.5" x14ac:dyDescent="0.2">
      <c r="A27" s="127" t="s">
        <v>58</v>
      </c>
      <c r="B27" s="126" t="s">
        <v>101</v>
      </c>
      <c r="C27" s="125"/>
      <c r="D27" s="159" t="s">
        <v>72</v>
      </c>
      <c r="E27" s="161" t="s">
        <v>102</v>
      </c>
    </row>
    <row r="28" spans="1:5" ht="28.5" x14ac:dyDescent="0.2">
      <c r="A28" s="127" t="s">
        <v>58</v>
      </c>
      <c r="B28" s="126" t="s">
        <v>103</v>
      </c>
      <c r="C28" s="125"/>
      <c r="D28" s="159" t="s">
        <v>72</v>
      </c>
      <c r="E28" s="161" t="s">
        <v>104</v>
      </c>
    </row>
    <row r="29" spans="1:5" ht="28.5" x14ac:dyDescent="0.2">
      <c r="A29" s="127" t="s">
        <v>58</v>
      </c>
      <c r="B29" s="126" t="s">
        <v>105</v>
      </c>
      <c r="C29" s="125"/>
      <c r="D29" s="159" t="s">
        <v>72</v>
      </c>
      <c r="E29" s="161" t="s">
        <v>106</v>
      </c>
    </row>
    <row r="30" spans="1:5" ht="28.5" x14ac:dyDescent="0.2">
      <c r="A30" s="127" t="s">
        <v>58</v>
      </c>
      <c r="B30" s="126" t="s">
        <v>107</v>
      </c>
      <c r="C30" s="125"/>
      <c r="D30" s="159" t="s">
        <v>72</v>
      </c>
      <c r="E30" s="161" t="s">
        <v>108</v>
      </c>
    </row>
    <row r="31" spans="1:5" ht="28.5" x14ac:dyDescent="0.2">
      <c r="A31" s="127" t="s">
        <v>109</v>
      </c>
      <c r="B31" s="126" t="s">
        <v>110</v>
      </c>
      <c r="C31" s="125"/>
      <c r="D31" s="159" t="s">
        <v>72</v>
      </c>
      <c r="E31" s="161" t="s">
        <v>111</v>
      </c>
    </row>
    <row r="32" spans="1:5" ht="28.5" x14ac:dyDescent="0.2">
      <c r="A32" s="127" t="s">
        <v>109</v>
      </c>
      <c r="B32" s="126" t="s">
        <v>112</v>
      </c>
      <c r="C32" s="125"/>
      <c r="D32" s="159" t="s">
        <v>72</v>
      </c>
      <c r="E32" s="161" t="s">
        <v>113</v>
      </c>
    </row>
    <row r="33" spans="1:5" ht="28.5" x14ac:dyDescent="0.2">
      <c r="A33" s="127" t="s">
        <v>109</v>
      </c>
      <c r="B33" s="126" t="s">
        <v>114</v>
      </c>
      <c r="C33" s="125"/>
      <c r="D33" s="159" t="s">
        <v>72</v>
      </c>
      <c r="E33" s="161" t="s">
        <v>115</v>
      </c>
    </row>
    <row r="34" spans="1:5" x14ac:dyDescent="0.2">
      <c r="A34" s="127" t="s">
        <v>109</v>
      </c>
      <c r="B34" s="126" t="s">
        <v>116</v>
      </c>
      <c r="C34" s="125"/>
      <c r="D34" s="159" t="s">
        <v>72</v>
      </c>
      <c r="E34" s="160" t="s">
        <v>117</v>
      </c>
    </row>
    <row r="35" spans="1:5" ht="28.5" x14ac:dyDescent="0.2">
      <c r="A35" s="127" t="s">
        <v>109</v>
      </c>
      <c r="B35" s="126" t="s">
        <v>118</v>
      </c>
      <c r="C35" s="125"/>
      <c r="D35" s="159" t="s">
        <v>72</v>
      </c>
      <c r="E35" s="160" t="s">
        <v>119</v>
      </c>
    </row>
    <row r="36" spans="1:5" x14ac:dyDescent="0.2">
      <c r="A36" s="127" t="s">
        <v>109</v>
      </c>
      <c r="B36" s="128" t="s">
        <v>120</v>
      </c>
      <c r="C36" s="129"/>
      <c r="D36" s="159" t="s">
        <v>72</v>
      </c>
      <c r="E36" s="160" t="s">
        <v>121</v>
      </c>
    </row>
    <row r="37" spans="1:5" ht="28.5" x14ac:dyDescent="0.2">
      <c r="A37" s="127" t="s">
        <v>109</v>
      </c>
      <c r="B37" s="126" t="s">
        <v>122</v>
      </c>
      <c r="C37" s="125"/>
      <c r="D37" s="159" t="s">
        <v>72</v>
      </c>
      <c r="E37" s="160" t="s">
        <v>123</v>
      </c>
    </row>
    <row r="38" spans="1:5" ht="28.5" x14ac:dyDescent="0.2">
      <c r="A38" s="127" t="s">
        <v>109</v>
      </c>
      <c r="B38" s="126" t="s">
        <v>124</v>
      </c>
      <c r="C38" s="125"/>
      <c r="D38" s="159" t="s">
        <v>72</v>
      </c>
      <c r="E38" s="160" t="s">
        <v>125</v>
      </c>
    </row>
    <row r="39" spans="1:5" x14ac:dyDescent="0.2">
      <c r="A39" s="127" t="s">
        <v>109</v>
      </c>
      <c r="B39" s="126" t="s">
        <v>126</v>
      </c>
      <c r="C39" s="125"/>
      <c r="D39" s="159" t="s">
        <v>72</v>
      </c>
      <c r="E39" s="160" t="s">
        <v>127</v>
      </c>
    </row>
    <row r="40" spans="1:5" x14ac:dyDescent="0.2">
      <c r="A40" s="127" t="s">
        <v>128</v>
      </c>
      <c r="B40" s="126" t="s">
        <v>129</v>
      </c>
      <c r="C40" s="125"/>
      <c r="D40" s="159" t="s">
        <v>72</v>
      </c>
      <c r="E40" s="160" t="s">
        <v>130</v>
      </c>
    </row>
    <row r="41" spans="1:5" x14ac:dyDescent="0.2">
      <c r="A41" s="127" t="s">
        <v>128</v>
      </c>
      <c r="B41" s="126" t="s">
        <v>131</v>
      </c>
      <c r="C41" s="125"/>
      <c r="D41" s="159" t="s">
        <v>72</v>
      </c>
      <c r="E41" s="160" t="s">
        <v>132</v>
      </c>
    </row>
    <row r="42" spans="1:5" x14ac:dyDescent="0.2">
      <c r="A42" s="127" t="s">
        <v>128</v>
      </c>
      <c r="B42" s="126" t="s">
        <v>133</v>
      </c>
      <c r="C42" s="125"/>
      <c r="D42" s="159" t="s">
        <v>72</v>
      </c>
      <c r="E42" s="160" t="s">
        <v>134</v>
      </c>
    </row>
    <row r="43" spans="1:5" x14ac:dyDescent="0.2">
      <c r="A43" s="127" t="s">
        <v>128</v>
      </c>
      <c r="B43" s="126" t="s">
        <v>135</v>
      </c>
      <c r="C43" s="125"/>
      <c r="D43" s="159" t="s">
        <v>72</v>
      </c>
      <c r="E43" s="160" t="s">
        <v>136</v>
      </c>
    </row>
    <row r="44" spans="1:5" x14ac:dyDescent="0.2">
      <c r="A44" s="127" t="s">
        <v>128</v>
      </c>
      <c r="B44" s="126" t="s">
        <v>137</v>
      </c>
      <c r="C44" s="125"/>
      <c r="D44" s="159" t="s">
        <v>72</v>
      </c>
      <c r="E44" s="160" t="s">
        <v>138</v>
      </c>
    </row>
    <row r="45" spans="1:5" x14ac:dyDescent="0.2">
      <c r="A45" s="127" t="s">
        <v>128</v>
      </c>
      <c r="B45" s="126" t="s">
        <v>139</v>
      </c>
      <c r="C45" s="125"/>
      <c r="D45" s="159" t="s">
        <v>72</v>
      </c>
      <c r="E45" s="160" t="s">
        <v>140</v>
      </c>
    </row>
    <row r="46" spans="1:5" x14ac:dyDescent="0.2">
      <c r="A46" s="127" t="s">
        <v>141</v>
      </c>
      <c r="B46" s="126" t="s">
        <v>142</v>
      </c>
      <c r="C46" s="125"/>
      <c r="D46" s="159" t="s">
        <v>72</v>
      </c>
      <c r="E46" s="160" t="s">
        <v>143</v>
      </c>
    </row>
    <row r="47" spans="1:5" x14ac:dyDescent="0.2">
      <c r="A47" s="127" t="s">
        <v>141</v>
      </c>
      <c r="B47" s="126" t="s">
        <v>144</v>
      </c>
      <c r="C47" s="125"/>
      <c r="D47" s="159" t="s">
        <v>72</v>
      </c>
      <c r="E47" s="160" t="s">
        <v>145</v>
      </c>
    </row>
    <row r="48" spans="1:5" x14ac:dyDescent="0.2">
      <c r="A48" s="127" t="s">
        <v>141</v>
      </c>
      <c r="B48" s="126" t="s">
        <v>146</v>
      </c>
      <c r="C48" s="125"/>
      <c r="D48" s="159" t="s">
        <v>72</v>
      </c>
      <c r="E48" s="160" t="s">
        <v>147</v>
      </c>
    </row>
    <row r="49" spans="1:5" x14ac:dyDescent="0.2">
      <c r="A49" s="127" t="s">
        <v>141</v>
      </c>
      <c r="B49" s="126" t="s">
        <v>148</v>
      </c>
      <c r="C49" s="125"/>
      <c r="D49" s="159" t="s">
        <v>72</v>
      </c>
      <c r="E49" s="159" t="s">
        <v>149</v>
      </c>
    </row>
    <row r="50" spans="1:5" x14ac:dyDescent="0.2">
      <c r="A50" s="127" t="s">
        <v>150</v>
      </c>
      <c r="B50" s="126" t="s">
        <v>151</v>
      </c>
      <c r="C50" s="125"/>
      <c r="D50" s="159" t="s">
        <v>72</v>
      </c>
      <c r="E50" s="159" t="s">
        <v>152</v>
      </c>
    </row>
    <row r="51" spans="1:5" x14ac:dyDescent="0.2">
      <c r="A51" s="127" t="s">
        <v>150</v>
      </c>
      <c r="B51" s="126" t="s">
        <v>153</v>
      </c>
      <c r="C51" s="125"/>
      <c r="D51" s="159" t="s">
        <v>154</v>
      </c>
      <c r="E51" s="159" t="s">
        <v>154</v>
      </c>
    </row>
    <row r="52" spans="1:5" x14ac:dyDescent="0.2">
      <c r="A52" s="127" t="s">
        <v>150</v>
      </c>
      <c r="B52" s="126" t="s">
        <v>155</v>
      </c>
      <c r="C52" s="125"/>
      <c r="D52" s="159" t="s">
        <v>156</v>
      </c>
      <c r="E52" s="159" t="s">
        <v>157</v>
      </c>
    </row>
    <row r="53" spans="1:5" x14ac:dyDescent="0.2">
      <c r="A53" s="127" t="s">
        <v>150</v>
      </c>
      <c r="B53" s="126" t="s">
        <v>158</v>
      </c>
      <c r="C53" s="125"/>
      <c r="D53" s="159" t="s">
        <v>156</v>
      </c>
      <c r="E53" s="159" t="s">
        <v>159</v>
      </c>
    </row>
    <row r="54" spans="1:5" x14ac:dyDescent="0.2">
      <c r="A54" s="127" t="s">
        <v>150</v>
      </c>
      <c r="B54" s="126" t="s">
        <v>160</v>
      </c>
      <c r="C54" s="125"/>
      <c r="D54" s="159" t="s">
        <v>156</v>
      </c>
      <c r="E54" s="159" t="s">
        <v>161</v>
      </c>
    </row>
    <row r="55" spans="1:5" x14ac:dyDescent="0.2">
      <c r="A55" s="127" t="s">
        <v>150</v>
      </c>
      <c r="B55" s="126" t="s">
        <v>162</v>
      </c>
      <c r="C55" s="125"/>
      <c r="D55" s="159" t="s">
        <v>156</v>
      </c>
      <c r="E55" s="159" t="s">
        <v>163</v>
      </c>
    </row>
    <row r="56" spans="1:5" x14ac:dyDescent="0.2">
      <c r="C56" s="125"/>
      <c r="D56" s="159" t="s">
        <v>156</v>
      </c>
      <c r="E56" s="159" t="s">
        <v>164</v>
      </c>
    </row>
    <row r="57" spans="1:5" x14ac:dyDescent="0.2">
      <c r="D57" s="159" t="s">
        <v>156</v>
      </c>
      <c r="E57" s="159" t="s">
        <v>165</v>
      </c>
    </row>
    <row r="58" spans="1:5" x14ac:dyDescent="0.2">
      <c r="D58" s="159" t="s">
        <v>156</v>
      </c>
      <c r="E58" s="159" t="s">
        <v>166</v>
      </c>
    </row>
    <row r="59" spans="1:5" x14ac:dyDescent="0.2">
      <c r="D59" s="159" t="s">
        <v>156</v>
      </c>
      <c r="E59" s="159" t="s">
        <v>167</v>
      </c>
    </row>
    <row r="60" spans="1:5" x14ac:dyDescent="0.2">
      <c r="D60" s="159" t="s">
        <v>156</v>
      </c>
      <c r="E60" s="159" t="s">
        <v>168</v>
      </c>
    </row>
    <row r="61" spans="1:5" x14ac:dyDescent="0.2">
      <c r="D61" s="159" t="s">
        <v>156</v>
      </c>
      <c r="E61" s="159" t="s">
        <v>169</v>
      </c>
    </row>
    <row r="62" spans="1:5" x14ac:dyDescent="0.2">
      <c r="D62" s="159" t="s">
        <v>156</v>
      </c>
      <c r="E62" s="159" t="s">
        <v>170</v>
      </c>
    </row>
    <row r="63" spans="1:5" x14ac:dyDescent="0.2">
      <c r="D63" s="159" t="s">
        <v>156</v>
      </c>
      <c r="E63" s="159" t="s">
        <v>171</v>
      </c>
    </row>
    <row r="64" spans="1:5" x14ac:dyDescent="0.2">
      <c r="D64" s="159" t="s">
        <v>156</v>
      </c>
      <c r="E64" s="159" t="s">
        <v>172</v>
      </c>
    </row>
    <row r="65" spans="4:5" x14ac:dyDescent="0.2">
      <c r="D65" s="159" t="s">
        <v>156</v>
      </c>
      <c r="E65" s="159" t="s">
        <v>173</v>
      </c>
    </row>
    <row r="66" spans="4:5" x14ac:dyDescent="0.2">
      <c r="D66" s="159" t="s">
        <v>174</v>
      </c>
      <c r="E66" s="159" t="s">
        <v>175</v>
      </c>
    </row>
    <row r="67" spans="4:5" x14ac:dyDescent="0.2">
      <c r="D67" s="159" t="s">
        <v>174</v>
      </c>
      <c r="E67" s="159" t="s">
        <v>176</v>
      </c>
    </row>
    <row r="68" spans="4:5" x14ac:dyDescent="0.2">
      <c r="D68" s="159" t="s">
        <v>174</v>
      </c>
      <c r="E68" s="159" t="s">
        <v>177</v>
      </c>
    </row>
    <row r="69" spans="4:5" x14ac:dyDescent="0.2">
      <c r="D69" s="159" t="s">
        <v>178</v>
      </c>
      <c r="E69" s="159" t="s">
        <v>179</v>
      </c>
    </row>
    <row r="70" spans="4:5" x14ac:dyDescent="0.2">
      <c r="D70" s="159" t="s">
        <v>180</v>
      </c>
      <c r="E70" s="160" t="s">
        <v>181</v>
      </c>
    </row>
    <row r="71" spans="4:5" x14ac:dyDescent="0.2">
      <c r="D71" s="159" t="s">
        <v>180</v>
      </c>
      <c r="E71" s="160" t="s">
        <v>182</v>
      </c>
    </row>
    <row r="72" spans="4:5" x14ac:dyDescent="0.2">
      <c r="D72" s="159" t="s">
        <v>180</v>
      </c>
      <c r="E72" s="160" t="s">
        <v>183</v>
      </c>
    </row>
    <row r="73" spans="4:5" x14ac:dyDescent="0.2">
      <c r="D73" s="159" t="s">
        <v>180</v>
      </c>
      <c r="E73" s="160" t="s">
        <v>184</v>
      </c>
    </row>
    <row r="74" spans="4:5" x14ac:dyDescent="0.2">
      <c r="D74" s="159" t="s">
        <v>180</v>
      </c>
      <c r="E74" s="160" t="s">
        <v>185</v>
      </c>
    </row>
    <row r="75" spans="4:5" x14ac:dyDescent="0.2">
      <c r="D75" s="159" t="s">
        <v>180</v>
      </c>
      <c r="E75" s="160" t="s">
        <v>186</v>
      </c>
    </row>
    <row r="76" spans="4:5" x14ac:dyDescent="0.2">
      <c r="D76" s="159" t="s">
        <v>187</v>
      </c>
      <c r="E76" s="159" t="s">
        <v>187</v>
      </c>
    </row>
    <row r="78" spans="4:5" x14ac:dyDescent="0.2">
      <c r="D78" s="162"/>
      <c r="E78" s="163"/>
    </row>
  </sheetData>
  <sheetProtection algorithmName="SHA-512" hashValue="YB2eINO3QwfZvfmQcGIdfuUuLJCYMQI2nIoEels5if+Bp9KBEtyxcfztYWkgsd6v1526Rxvc0gXTG0eTeip8Vg==" saltValue="xTF1gFhXyh34sw5tsWPWsw==" spinCount="100000" sheet="1" objects="1" scenarios="1"/>
  <autoFilter ref="A1:B56" xr:uid="{A0248806-FECC-45DB-9E32-493FE3915AB2}">
    <filterColumn colId="0" showButton="0"/>
  </autoFilter>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150B7-E340-4113-8723-6CBC2B665C1E}">
  <sheetPr>
    <tabColor rgb="FF92D050"/>
  </sheetPr>
  <dimension ref="A1:CP18"/>
  <sheetViews>
    <sheetView zoomScale="55" zoomScaleNormal="55" workbookViewId="0">
      <pane xSplit="3" ySplit="6" topLeftCell="BZ7" activePane="bottomRight" state="frozen"/>
      <selection pane="topRight" activeCell="D15" sqref="D15"/>
      <selection pane="bottomLeft" activeCell="D15" sqref="D15"/>
      <selection pane="bottomRight" sqref="A1:CT27"/>
    </sheetView>
  </sheetViews>
  <sheetFormatPr defaultColWidth="8.625" defaultRowHeight="14.25" x14ac:dyDescent="0.2"/>
  <cols>
    <col min="1" max="1" width="8.625" style="1"/>
    <col min="2" max="2" width="13.125" style="1" customWidth="1"/>
    <col min="3" max="3" width="33.25" style="1" customWidth="1"/>
    <col min="4" max="7" width="13.75" customWidth="1"/>
    <col min="8" max="8" width="27.5" customWidth="1"/>
    <col min="9" max="13" width="13.75" customWidth="1"/>
    <col min="14" max="14" width="28.25" customWidth="1"/>
    <col min="15" max="15" width="13.75" customWidth="1"/>
    <col min="16" max="16" width="16" bestFit="1" customWidth="1"/>
    <col min="17" max="19" width="16" customWidth="1"/>
    <col min="20" max="20" width="29.375" customWidth="1"/>
    <col min="21" max="21" width="16" customWidth="1"/>
    <col min="22" max="22" width="16" bestFit="1" customWidth="1"/>
    <col min="23" max="25" width="16" customWidth="1"/>
    <col min="26" max="26" width="24.375" bestFit="1" customWidth="1"/>
    <col min="27" max="27" width="16" customWidth="1"/>
    <col min="28" max="31" width="13.75" customWidth="1"/>
    <col min="32" max="32" width="26.875" customWidth="1"/>
    <col min="33" max="37" width="13.75" customWidth="1"/>
    <col min="38" max="38" width="42.625" bestFit="1" customWidth="1"/>
    <col min="39" max="43" width="13.75" customWidth="1"/>
    <col min="44" max="44" width="24.375" bestFit="1" customWidth="1"/>
    <col min="45" max="49" width="13.75" customWidth="1"/>
    <col min="50" max="50" width="36.75" customWidth="1"/>
    <col min="51" max="55" width="13.75" customWidth="1"/>
    <col min="56" max="56" width="40.375" customWidth="1"/>
    <col min="57" max="61" width="13.75" customWidth="1"/>
    <col min="62" max="62" width="38.125" customWidth="1"/>
    <col min="63" max="67" width="13.75" customWidth="1"/>
    <col min="68" max="68" width="37.875" bestFit="1" customWidth="1"/>
    <col min="69" max="73" width="13.75" customWidth="1"/>
    <col min="74" max="74" width="32.125" customWidth="1"/>
    <col min="75" max="79" width="13.75" customWidth="1"/>
    <col min="80" max="80" width="30.125" customWidth="1"/>
    <col min="81" max="85" width="13.75" customWidth="1"/>
    <col min="86" max="86" width="29.875" customWidth="1"/>
    <col min="87" max="91" width="13.75" customWidth="1"/>
    <col min="92" max="92" width="27.5" customWidth="1"/>
    <col min="93" max="93" width="13.75" customWidth="1"/>
    <col min="94" max="94" width="41.375" style="1" hidden="1" customWidth="1"/>
    <col min="95" max="16384" width="8.625" style="1"/>
  </cols>
  <sheetData>
    <row r="1" spans="1:94" ht="30.95" customHeight="1" x14ac:dyDescent="0.4">
      <c r="A1" s="30" t="s">
        <v>0</v>
      </c>
      <c r="J1" s="50"/>
      <c r="K1" s="21"/>
      <c r="L1" s="21"/>
      <c r="M1" s="21"/>
      <c r="N1" s="21"/>
      <c r="O1" s="21"/>
      <c r="P1" s="21"/>
      <c r="Q1" s="21"/>
      <c r="R1" s="21"/>
      <c r="S1" s="21"/>
      <c r="T1" s="21"/>
      <c r="U1" s="21"/>
      <c r="V1" s="21"/>
      <c r="W1" s="21"/>
      <c r="X1" s="21"/>
      <c r="Y1" s="21"/>
      <c r="Z1" s="21"/>
      <c r="AA1" s="21"/>
      <c r="AF1" s="21"/>
    </row>
    <row r="2" spans="1:94" ht="30.95" customHeight="1" thickBot="1" x14ac:dyDescent="0.45">
      <c r="B2" s="30"/>
      <c r="J2" s="50"/>
      <c r="K2" s="21"/>
      <c r="L2" s="21"/>
      <c r="M2" s="21"/>
      <c r="N2" s="21"/>
      <c r="O2" s="21"/>
      <c r="P2" s="21"/>
      <c r="Q2" s="21"/>
      <c r="R2" s="21"/>
      <c r="S2" s="21"/>
      <c r="T2" s="21"/>
      <c r="U2" s="21"/>
      <c r="V2" s="21"/>
      <c r="W2" s="21"/>
      <c r="X2" s="21"/>
      <c r="Y2" s="21"/>
      <c r="Z2" s="21"/>
      <c r="AA2" s="21"/>
      <c r="AF2" s="21"/>
    </row>
    <row r="3" spans="1:94" ht="15" customHeight="1" thickBot="1" x14ac:dyDescent="0.3">
      <c r="B3" s="218" t="s">
        <v>188</v>
      </c>
      <c r="C3" s="215" t="s">
        <v>19</v>
      </c>
      <c r="D3" s="206" t="s">
        <v>189</v>
      </c>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112"/>
      <c r="CK3" s="112"/>
      <c r="CL3" s="112"/>
      <c r="CM3" s="112"/>
      <c r="CN3" s="112"/>
      <c r="CO3" s="112"/>
      <c r="CP3" s="202" t="s">
        <v>190</v>
      </c>
    </row>
    <row r="4" spans="1:94" ht="15" customHeight="1" x14ac:dyDescent="0.25">
      <c r="B4" s="219"/>
      <c r="C4" s="216"/>
      <c r="D4" s="206" t="s">
        <v>25</v>
      </c>
      <c r="E4" s="206"/>
      <c r="F4" s="206"/>
      <c r="G4" s="206"/>
      <c r="H4" s="206"/>
      <c r="I4" s="211"/>
      <c r="J4" s="213" t="s">
        <v>191</v>
      </c>
      <c r="K4" s="213"/>
      <c r="L4" s="213"/>
      <c r="M4" s="213"/>
      <c r="N4" s="213"/>
      <c r="O4" s="213"/>
      <c r="P4" s="214" t="s">
        <v>192</v>
      </c>
      <c r="Q4" s="206"/>
      <c r="R4" s="206"/>
      <c r="S4" s="206"/>
      <c r="T4" s="206"/>
      <c r="U4" s="211"/>
      <c r="V4" s="214" t="s">
        <v>39</v>
      </c>
      <c r="W4" s="206"/>
      <c r="X4" s="206"/>
      <c r="Y4" s="206"/>
      <c r="Z4" s="206"/>
      <c r="AA4" s="211"/>
      <c r="AB4" s="214" t="s">
        <v>43</v>
      </c>
      <c r="AC4" s="206"/>
      <c r="AD4" s="206"/>
      <c r="AE4" s="206"/>
      <c r="AF4" s="206"/>
      <c r="AG4" s="206"/>
      <c r="AH4" s="205" t="s">
        <v>193</v>
      </c>
      <c r="AI4" s="206"/>
      <c r="AJ4" s="206"/>
      <c r="AK4" s="206"/>
      <c r="AL4" s="206"/>
      <c r="AM4" s="207"/>
      <c r="AN4" s="205" t="s">
        <v>51</v>
      </c>
      <c r="AO4" s="206"/>
      <c r="AP4" s="206"/>
      <c r="AQ4" s="206"/>
      <c r="AR4" s="206"/>
      <c r="AS4" s="207"/>
      <c r="AT4" s="205" t="s">
        <v>56</v>
      </c>
      <c r="AU4" s="206"/>
      <c r="AV4" s="206"/>
      <c r="AW4" s="206"/>
      <c r="AX4" s="206"/>
      <c r="AY4" s="211"/>
      <c r="AZ4" s="205" t="s">
        <v>61</v>
      </c>
      <c r="BA4" s="206"/>
      <c r="BB4" s="206"/>
      <c r="BC4" s="206"/>
      <c r="BD4" s="206"/>
      <c r="BE4" s="207"/>
      <c r="BF4" s="205" t="s">
        <v>64</v>
      </c>
      <c r="BG4" s="206"/>
      <c r="BH4" s="206"/>
      <c r="BI4" s="206"/>
      <c r="BJ4" s="206"/>
      <c r="BK4" s="207"/>
      <c r="BL4" s="205" t="s">
        <v>67</v>
      </c>
      <c r="BM4" s="206"/>
      <c r="BN4" s="206"/>
      <c r="BO4" s="206"/>
      <c r="BP4" s="206"/>
      <c r="BQ4" s="207"/>
      <c r="BR4" s="205" t="s">
        <v>70</v>
      </c>
      <c r="BS4" s="206"/>
      <c r="BT4" s="206"/>
      <c r="BU4" s="206"/>
      <c r="BV4" s="206"/>
      <c r="BW4" s="207"/>
      <c r="BX4" s="205" t="s">
        <v>74</v>
      </c>
      <c r="BY4" s="206"/>
      <c r="BZ4" s="206"/>
      <c r="CA4" s="206"/>
      <c r="CB4" s="206"/>
      <c r="CC4" s="207"/>
      <c r="CD4" s="205" t="s">
        <v>77</v>
      </c>
      <c r="CE4" s="206"/>
      <c r="CF4" s="206"/>
      <c r="CG4" s="206"/>
      <c r="CH4" s="206"/>
      <c r="CI4" s="207"/>
      <c r="CJ4" s="206" t="s">
        <v>80</v>
      </c>
      <c r="CK4" s="206"/>
      <c r="CL4" s="206"/>
      <c r="CM4" s="206"/>
      <c r="CN4" s="206"/>
      <c r="CO4" s="211"/>
      <c r="CP4" s="203"/>
    </row>
    <row r="5" spans="1:94" ht="15.75" customHeight="1" thickBot="1" x14ac:dyDescent="0.3">
      <c r="B5" s="219"/>
      <c r="C5" s="216"/>
      <c r="D5" s="209" t="s">
        <v>194</v>
      </c>
      <c r="E5" s="209"/>
      <c r="F5" s="209"/>
      <c r="G5" s="209"/>
      <c r="H5" s="209"/>
      <c r="I5" s="212"/>
      <c r="J5" s="226" t="s">
        <v>195</v>
      </c>
      <c r="K5" s="226"/>
      <c r="L5" s="226"/>
      <c r="M5" s="226"/>
      <c r="N5" s="226"/>
      <c r="O5" s="226"/>
      <c r="P5" s="224" t="s">
        <v>195</v>
      </c>
      <c r="Q5" s="222"/>
      <c r="R5" s="222"/>
      <c r="S5" s="222"/>
      <c r="T5" s="222"/>
      <c r="U5" s="225"/>
      <c r="V5" s="224" t="s">
        <v>195</v>
      </c>
      <c r="W5" s="222"/>
      <c r="X5" s="222"/>
      <c r="Y5" s="222"/>
      <c r="Z5" s="222"/>
      <c r="AA5" s="225"/>
      <c r="AB5" s="224" t="s">
        <v>195</v>
      </c>
      <c r="AC5" s="222"/>
      <c r="AD5" s="222"/>
      <c r="AE5" s="222"/>
      <c r="AF5" s="222"/>
      <c r="AG5" s="222"/>
      <c r="AH5" s="221" t="s">
        <v>195</v>
      </c>
      <c r="AI5" s="222"/>
      <c r="AJ5" s="222"/>
      <c r="AK5" s="222"/>
      <c r="AL5" s="222"/>
      <c r="AM5" s="223"/>
      <c r="AN5" s="208" t="s">
        <v>195</v>
      </c>
      <c r="AO5" s="209"/>
      <c r="AP5" s="209"/>
      <c r="AQ5" s="209"/>
      <c r="AR5" s="209"/>
      <c r="AS5" s="210"/>
      <c r="AT5" s="208" t="s">
        <v>195</v>
      </c>
      <c r="AU5" s="209"/>
      <c r="AV5" s="209"/>
      <c r="AW5" s="209"/>
      <c r="AX5" s="209"/>
      <c r="AY5" s="212"/>
      <c r="AZ5" s="208" t="s">
        <v>195</v>
      </c>
      <c r="BA5" s="209"/>
      <c r="BB5" s="209"/>
      <c r="BC5" s="209"/>
      <c r="BD5" s="209"/>
      <c r="BE5" s="210"/>
      <c r="BF5" s="208" t="s">
        <v>195</v>
      </c>
      <c r="BG5" s="209"/>
      <c r="BH5" s="209"/>
      <c r="BI5" s="209"/>
      <c r="BJ5" s="209"/>
      <c r="BK5" s="210"/>
      <c r="BL5" s="208" t="s">
        <v>195</v>
      </c>
      <c r="BM5" s="209"/>
      <c r="BN5" s="209"/>
      <c r="BO5" s="209"/>
      <c r="BP5" s="209"/>
      <c r="BQ5" s="210"/>
      <c r="BR5" s="208" t="s">
        <v>195</v>
      </c>
      <c r="BS5" s="209"/>
      <c r="BT5" s="209"/>
      <c r="BU5" s="209"/>
      <c r="BV5" s="209"/>
      <c r="BW5" s="210"/>
      <c r="BX5" s="208" t="s">
        <v>195</v>
      </c>
      <c r="BY5" s="209"/>
      <c r="BZ5" s="209"/>
      <c r="CA5" s="209"/>
      <c r="CB5" s="209"/>
      <c r="CC5" s="210"/>
      <c r="CD5" s="208" t="s">
        <v>195</v>
      </c>
      <c r="CE5" s="209"/>
      <c r="CF5" s="209"/>
      <c r="CG5" s="209"/>
      <c r="CH5" s="209"/>
      <c r="CI5" s="210"/>
      <c r="CJ5" s="209" t="s">
        <v>194</v>
      </c>
      <c r="CK5" s="209"/>
      <c r="CL5" s="209"/>
      <c r="CM5" s="209"/>
      <c r="CN5" s="209"/>
      <c r="CO5" s="212"/>
      <c r="CP5" s="203"/>
    </row>
    <row r="6" spans="1:94" ht="75.75" thickBot="1" x14ac:dyDescent="0.3">
      <c r="B6" s="220"/>
      <c r="C6" s="217"/>
      <c r="D6" s="47" t="s">
        <v>196</v>
      </c>
      <c r="E6" s="48" t="s">
        <v>197</v>
      </c>
      <c r="F6" s="48" t="s">
        <v>198</v>
      </c>
      <c r="G6" s="48" t="s">
        <v>199</v>
      </c>
      <c r="H6" s="48" t="s">
        <v>200</v>
      </c>
      <c r="I6" s="49" t="s">
        <v>201</v>
      </c>
      <c r="J6" s="47" t="s">
        <v>196</v>
      </c>
      <c r="K6" s="48" t="s">
        <v>197</v>
      </c>
      <c r="L6" s="48" t="s">
        <v>198</v>
      </c>
      <c r="M6" s="48" t="s">
        <v>199</v>
      </c>
      <c r="N6" s="48" t="s">
        <v>200</v>
      </c>
      <c r="O6" s="49" t="s">
        <v>201</v>
      </c>
      <c r="P6" s="47" t="s">
        <v>196</v>
      </c>
      <c r="Q6" s="48" t="s">
        <v>197</v>
      </c>
      <c r="R6" s="48" t="s">
        <v>198</v>
      </c>
      <c r="S6" s="48" t="s">
        <v>199</v>
      </c>
      <c r="T6" s="48" t="s">
        <v>200</v>
      </c>
      <c r="U6" s="49" t="s">
        <v>201</v>
      </c>
      <c r="V6" s="47" t="s">
        <v>196</v>
      </c>
      <c r="W6" s="48" t="s">
        <v>197</v>
      </c>
      <c r="X6" s="48" t="s">
        <v>198</v>
      </c>
      <c r="Y6" s="48" t="s">
        <v>199</v>
      </c>
      <c r="Z6" s="48" t="s">
        <v>200</v>
      </c>
      <c r="AA6" s="49" t="s">
        <v>201</v>
      </c>
      <c r="AB6" s="47" t="s">
        <v>196</v>
      </c>
      <c r="AC6" s="48" t="s">
        <v>197</v>
      </c>
      <c r="AD6" s="48" t="s">
        <v>198</v>
      </c>
      <c r="AE6" s="48" t="s">
        <v>199</v>
      </c>
      <c r="AF6" s="48" t="s">
        <v>200</v>
      </c>
      <c r="AG6" s="49" t="s">
        <v>201</v>
      </c>
      <c r="AH6" s="47" t="s">
        <v>196</v>
      </c>
      <c r="AI6" s="48" t="s">
        <v>197</v>
      </c>
      <c r="AJ6" s="48" t="s">
        <v>198</v>
      </c>
      <c r="AK6" s="48" t="s">
        <v>199</v>
      </c>
      <c r="AL6" s="48" t="s">
        <v>200</v>
      </c>
      <c r="AM6" s="49" t="s">
        <v>201</v>
      </c>
      <c r="AN6" s="47" t="s">
        <v>196</v>
      </c>
      <c r="AO6" s="48" t="s">
        <v>197</v>
      </c>
      <c r="AP6" s="48" t="s">
        <v>198</v>
      </c>
      <c r="AQ6" s="48" t="s">
        <v>199</v>
      </c>
      <c r="AR6" s="48" t="s">
        <v>200</v>
      </c>
      <c r="AS6" s="49" t="s">
        <v>201</v>
      </c>
      <c r="AT6" s="47" t="s">
        <v>196</v>
      </c>
      <c r="AU6" s="48" t="s">
        <v>197</v>
      </c>
      <c r="AV6" s="48" t="s">
        <v>198</v>
      </c>
      <c r="AW6" s="48" t="s">
        <v>199</v>
      </c>
      <c r="AX6" s="48" t="s">
        <v>200</v>
      </c>
      <c r="AY6" s="49" t="s">
        <v>201</v>
      </c>
      <c r="AZ6" s="47" t="s">
        <v>196</v>
      </c>
      <c r="BA6" s="48" t="s">
        <v>197</v>
      </c>
      <c r="BB6" s="48" t="s">
        <v>198</v>
      </c>
      <c r="BC6" s="48" t="s">
        <v>199</v>
      </c>
      <c r="BD6" s="48" t="s">
        <v>200</v>
      </c>
      <c r="BE6" s="49" t="s">
        <v>201</v>
      </c>
      <c r="BF6" s="47" t="s">
        <v>196</v>
      </c>
      <c r="BG6" s="48" t="s">
        <v>197</v>
      </c>
      <c r="BH6" s="48" t="s">
        <v>198</v>
      </c>
      <c r="BI6" s="48" t="s">
        <v>199</v>
      </c>
      <c r="BJ6" s="48" t="s">
        <v>200</v>
      </c>
      <c r="BK6" s="49" t="s">
        <v>201</v>
      </c>
      <c r="BL6" s="47" t="s">
        <v>196</v>
      </c>
      <c r="BM6" s="48" t="s">
        <v>197</v>
      </c>
      <c r="BN6" s="48" t="s">
        <v>198</v>
      </c>
      <c r="BO6" s="48" t="s">
        <v>199</v>
      </c>
      <c r="BP6" s="48" t="s">
        <v>200</v>
      </c>
      <c r="BQ6" s="49" t="s">
        <v>201</v>
      </c>
      <c r="BR6" s="47" t="s">
        <v>196</v>
      </c>
      <c r="BS6" s="48" t="s">
        <v>197</v>
      </c>
      <c r="BT6" s="48" t="s">
        <v>198</v>
      </c>
      <c r="BU6" s="48" t="s">
        <v>199</v>
      </c>
      <c r="BV6" s="48" t="s">
        <v>200</v>
      </c>
      <c r="BW6" s="49" t="s">
        <v>201</v>
      </c>
      <c r="BX6" s="47" t="s">
        <v>196</v>
      </c>
      <c r="BY6" s="48" t="s">
        <v>197</v>
      </c>
      <c r="BZ6" s="48" t="s">
        <v>198</v>
      </c>
      <c r="CA6" s="48" t="s">
        <v>199</v>
      </c>
      <c r="CB6" s="48" t="s">
        <v>200</v>
      </c>
      <c r="CC6" s="49" t="s">
        <v>201</v>
      </c>
      <c r="CD6" s="47" t="s">
        <v>196</v>
      </c>
      <c r="CE6" s="48" t="s">
        <v>197</v>
      </c>
      <c r="CF6" s="48" t="s">
        <v>198</v>
      </c>
      <c r="CG6" s="48" t="s">
        <v>199</v>
      </c>
      <c r="CH6" s="48" t="s">
        <v>200</v>
      </c>
      <c r="CI6" s="49" t="s">
        <v>201</v>
      </c>
      <c r="CJ6" s="47" t="s">
        <v>196</v>
      </c>
      <c r="CK6" s="48" t="s">
        <v>197</v>
      </c>
      <c r="CL6" s="48" t="s">
        <v>198</v>
      </c>
      <c r="CM6" s="48" t="s">
        <v>199</v>
      </c>
      <c r="CN6" s="48" t="s">
        <v>200</v>
      </c>
      <c r="CO6" s="49" t="s">
        <v>201</v>
      </c>
      <c r="CP6" s="204"/>
    </row>
    <row r="7" spans="1:94" ht="71.25" x14ac:dyDescent="0.2">
      <c r="B7" s="86" t="str">
        <f>Start!$C$3</f>
        <v>People</v>
      </c>
      <c r="C7" s="90" t="str">
        <f>'1. Scoping'!I2</f>
        <v>Working from home</v>
      </c>
      <c r="D7" s="37">
        <v>3</v>
      </c>
      <c r="E7" s="3">
        <v>1</v>
      </c>
      <c r="F7" s="3">
        <v>2</v>
      </c>
      <c r="G7" s="45">
        <f>D7*(MAX(E7:F7))</f>
        <v>6</v>
      </c>
      <c r="H7" s="98" t="s">
        <v>202</v>
      </c>
      <c r="I7" s="4" t="s">
        <v>203</v>
      </c>
      <c r="J7" s="2">
        <v>3</v>
      </c>
      <c r="K7" s="91">
        <v>2</v>
      </c>
      <c r="L7" s="91">
        <v>3</v>
      </c>
      <c r="M7" s="45">
        <f t="shared" ref="M7:M8" si="0">J7*(MAX(K7:L7))</f>
        <v>9</v>
      </c>
      <c r="N7" s="98" t="s">
        <v>202</v>
      </c>
      <c r="O7" s="4" t="s">
        <v>203</v>
      </c>
      <c r="P7" s="2">
        <v>3</v>
      </c>
      <c r="Q7" s="91">
        <v>2</v>
      </c>
      <c r="R7" s="91">
        <v>3</v>
      </c>
      <c r="S7" s="45">
        <f t="shared" ref="S7:S8" si="1">P7*(MAX(Q7:R7))</f>
        <v>9</v>
      </c>
      <c r="T7" s="98" t="s">
        <v>202</v>
      </c>
      <c r="U7" s="4" t="s">
        <v>203</v>
      </c>
      <c r="V7" s="2">
        <v>3</v>
      </c>
      <c r="W7" s="91">
        <v>2</v>
      </c>
      <c r="X7" s="91">
        <v>3</v>
      </c>
      <c r="Y7" s="45">
        <f t="shared" ref="Y7:Y14" si="2">V7*(MAX(W7:X7))</f>
        <v>9</v>
      </c>
      <c r="Z7" s="98" t="s">
        <v>202</v>
      </c>
      <c r="AA7" s="4" t="s">
        <v>203</v>
      </c>
      <c r="AB7" s="2">
        <v>3</v>
      </c>
      <c r="AC7" s="91">
        <v>2</v>
      </c>
      <c r="AD7" s="91">
        <v>2</v>
      </c>
      <c r="AE7" s="45">
        <f t="shared" ref="AE7:AE8" si="3">AB7*(MAX(AC7:AD7))</f>
        <v>6</v>
      </c>
      <c r="AF7" s="98" t="s">
        <v>204</v>
      </c>
      <c r="AG7" s="4" t="s">
        <v>203</v>
      </c>
      <c r="AH7" s="2">
        <v>1</v>
      </c>
      <c r="AI7" s="91">
        <v>2</v>
      </c>
      <c r="AJ7" s="91">
        <v>2</v>
      </c>
      <c r="AK7" s="45">
        <f t="shared" ref="AK7:AK8" si="4">AH7*(MAX(AI7:AJ7))</f>
        <v>2</v>
      </c>
      <c r="AL7" s="98" t="s">
        <v>205</v>
      </c>
      <c r="AM7" s="4" t="s">
        <v>203</v>
      </c>
      <c r="AN7" s="2">
        <v>3</v>
      </c>
      <c r="AO7" s="3">
        <v>1</v>
      </c>
      <c r="AP7" s="3">
        <v>2</v>
      </c>
      <c r="AQ7" s="45">
        <f t="shared" ref="AQ7:AQ8" si="5">AN7*(MAX(AO7:AP7))</f>
        <v>6</v>
      </c>
      <c r="AR7" s="98" t="s">
        <v>206</v>
      </c>
      <c r="AS7" s="4" t="s">
        <v>203</v>
      </c>
      <c r="AT7" s="2">
        <v>1</v>
      </c>
      <c r="AU7" s="91">
        <v>1</v>
      </c>
      <c r="AV7" s="91">
        <v>2</v>
      </c>
      <c r="AW7" s="45">
        <f t="shared" ref="AW7:AW8" si="6">AT7*(MAX(AU7:AV7))</f>
        <v>2</v>
      </c>
      <c r="AX7" s="98" t="s">
        <v>207</v>
      </c>
      <c r="AY7" s="4" t="s">
        <v>208</v>
      </c>
      <c r="AZ7" s="2">
        <v>2</v>
      </c>
      <c r="BA7" s="3">
        <v>2</v>
      </c>
      <c r="BB7" s="3">
        <v>2</v>
      </c>
      <c r="BC7" s="45">
        <f t="shared" ref="BC7:BC8" si="7">AZ7*(MAX(BA7:BB7))</f>
        <v>4</v>
      </c>
      <c r="BD7" s="98" t="s">
        <v>209</v>
      </c>
      <c r="BE7" s="4" t="s">
        <v>203</v>
      </c>
      <c r="BF7" s="2">
        <v>2</v>
      </c>
      <c r="BG7" s="3">
        <v>1</v>
      </c>
      <c r="BH7" s="3">
        <v>1</v>
      </c>
      <c r="BI7" s="45">
        <f t="shared" ref="BI7:BI8" si="8">BF7*(MAX(BG7:BH7))</f>
        <v>2</v>
      </c>
      <c r="BJ7" s="98" t="s">
        <v>210</v>
      </c>
      <c r="BK7" s="4" t="s">
        <v>203</v>
      </c>
      <c r="BL7" s="2">
        <v>1</v>
      </c>
      <c r="BM7" s="3">
        <v>3</v>
      </c>
      <c r="BN7" s="3">
        <v>3</v>
      </c>
      <c r="BO7" s="45">
        <f t="shared" ref="BO7:BO14" si="9">BL7*(MAX(BM7:BN7))</f>
        <v>3</v>
      </c>
      <c r="BP7" s="46" t="s">
        <v>211</v>
      </c>
      <c r="BQ7" s="4" t="s">
        <v>203</v>
      </c>
      <c r="BR7" s="2">
        <v>3</v>
      </c>
      <c r="BS7" s="3">
        <v>1</v>
      </c>
      <c r="BT7" s="3">
        <v>1</v>
      </c>
      <c r="BU7" s="45">
        <f t="shared" ref="BU7:BU8" si="10">BR7*(MAX(BS7:BT7))</f>
        <v>3</v>
      </c>
      <c r="BV7" s="98" t="s">
        <v>202</v>
      </c>
      <c r="BW7" s="4" t="s">
        <v>203</v>
      </c>
      <c r="BX7" s="2">
        <v>3</v>
      </c>
      <c r="BY7" s="3">
        <v>1</v>
      </c>
      <c r="BZ7" s="3">
        <v>1</v>
      </c>
      <c r="CA7" s="45">
        <f t="shared" ref="CA7:CA8" si="11">BX7*(MAX(BY7:BZ7))</f>
        <v>3</v>
      </c>
      <c r="CB7" s="98" t="s">
        <v>202</v>
      </c>
      <c r="CC7" s="4"/>
      <c r="CD7" s="2">
        <v>1</v>
      </c>
      <c r="CE7" s="3">
        <v>3</v>
      </c>
      <c r="CF7" s="3">
        <v>3</v>
      </c>
      <c r="CG7" s="45">
        <f t="shared" ref="CG7:CG8" si="12">CD7*(MAX(CE7:CF7))</f>
        <v>3</v>
      </c>
      <c r="CH7" s="98" t="s">
        <v>211</v>
      </c>
      <c r="CI7" s="4" t="s">
        <v>203</v>
      </c>
      <c r="CJ7" s="37">
        <v>3</v>
      </c>
      <c r="CK7" s="3">
        <v>1</v>
      </c>
      <c r="CL7" s="3">
        <v>2</v>
      </c>
      <c r="CM7" s="45">
        <f>CJ7*(MAX(CK7:CL7))</f>
        <v>6</v>
      </c>
      <c r="CN7" s="98" t="s">
        <v>202</v>
      </c>
      <c r="CO7" s="4" t="s">
        <v>203</v>
      </c>
      <c r="CP7" s="4"/>
    </row>
    <row r="8" spans="1:94" ht="99.75" x14ac:dyDescent="0.2">
      <c r="B8" s="51" t="str">
        <f>Start!$C$3</f>
        <v>People</v>
      </c>
      <c r="C8" s="97" t="str">
        <f>'1. Scoping'!I3</f>
        <v>Travelling: commuting or for business</v>
      </c>
      <c r="D8" s="85">
        <v>3</v>
      </c>
      <c r="E8" s="3">
        <v>1</v>
      </c>
      <c r="F8" s="3">
        <v>2</v>
      </c>
      <c r="G8" s="45">
        <f>D8*(MAX(E8:F8))</f>
        <v>6</v>
      </c>
      <c r="H8" s="98" t="s">
        <v>212</v>
      </c>
      <c r="I8" s="4" t="s">
        <v>203</v>
      </c>
      <c r="J8" s="2">
        <v>3</v>
      </c>
      <c r="K8" s="91">
        <v>2</v>
      </c>
      <c r="L8" s="91">
        <v>3</v>
      </c>
      <c r="M8" s="45">
        <f t="shared" si="0"/>
        <v>9</v>
      </c>
      <c r="N8" s="98" t="s">
        <v>212</v>
      </c>
      <c r="O8" s="4" t="s">
        <v>203</v>
      </c>
      <c r="P8" s="2">
        <v>3</v>
      </c>
      <c r="Q8" s="91">
        <v>2</v>
      </c>
      <c r="R8" s="91">
        <v>3</v>
      </c>
      <c r="S8" s="45">
        <f t="shared" si="1"/>
        <v>9</v>
      </c>
      <c r="T8" s="98" t="s">
        <v>212</v>
      </c>
      <c r="U8" s="4" t="s">
        <v>203</v>
      </c>
      <c r="V8" s="2">
        <v>3</v>
      </c>
      <c r="W8" s="91">
        <v>2</v>
      </c>
      <c r="X8" s="91">
        <v>3</v>
      </c>
      <c r="Y8" s="45">
        <f t="shared" si="2"/>
        <v>9</v>
      </c>
      <c r="Z8" s="98" t="s">
        <v>212</v>
      </c>
      <c r="AA8" s="4" t="s">
        <v>203</v>
      </c>
      <c r="AB8" s="2">
        <v>2</v>
      </c>
      <c r="AC8" s="91">
        <v>2</v>
      </c>
      <c r="AD8" s="91">
        <v>2</v>
      </c>
      <c r="AE8" s="45">
        <f t="shared" si="3"/>
        <v>4</v>
      </c>
      <c r="AF8" s="98" t="s">
        <v>213</v>
      </c>
      <c r="AG8" s="4" t="s">
        <v>203</v>
      </c>
      <c r="AH8" s="2">
        <v>3</v>
      </c>
      <c r="AI8" s="91">
        <v>2</v>
      </c>
      <c r="AJ8" s="91">
        <v>2</v>
      </c>
      <c r="AK8" s="45">
        <f t="shared" si="4"/>
        <v>6</v>
      </c>
      <c r="AL8" s="98" t="s">
        <v>214</v>
      </c>
      <c r="AM8" s="4" t="s">
        <v>203</v>
      </c>
      <c r="AN8" s="2">
        <v>3</v>
      </c>
      <c r="AO8" s="3">
        <v>1</v>
      </c>
      <c r="AP8" s="3">
        <v>2</v>
      </c>
      <c r="AQ8" s="45">
        <f t="shared" si="5"/>
        <v>6</v>
      </c>
      <c r="AR8" s="98" t="s">
        <v>212</v>
      </c>
      <c r="AS8" s="4" t="s">
        <v>203</v>
      </c>
      <c r="AT8" s="2">
        <v>1</v>
      </c>
      <c r="AU8" s="91">
        <v>1</v>
      </c>
      <c r="AV8" s="91">
        <v>2</v>
      </c>
      <c r="AW8" s="45">
        <f t="shared" si="6"/>
        <v>2</v>
      </c>
      <c r="AX8" s="98" t="s">
        <v>215</v>
      </c>
      <c r="AY8" s="4" t="s">
        <v>208</v>
      </c>
      <c r="AZ8" s="2">
        <v>3</v>
      </c>
      <c r="BA8" s="3">
        <v>2</v>
      </c>
      <c r="BB8" s="3">
        <v>2</v>
      </c>
      <c r="BC8" s="45">
        <f t="shared" si="7"/>
        <v>6</v>
      </c>
      <c r="BD8" s="98" t="s">
        <v>216</v>
      </c>
      <c r="BE8" s="4"/>
      <c r="BF8" s="2">
        <v>2</v>
      </c>
      <c r="BG8" s="3">
        <v>2</v>
      </c>
      <c r="BH8" s="3">
        <v>2</v>
      </c>
      <c r="BI8" s="45">
        <f t="shared" si="8"/>
        <v>4</v>
      </c>
      <c r="BJ8" s="98" t="s">
        <v>217</v>
      </c>
      <c r="BK8" s="4"/>
      <c r="BL8" s="2">
        <v>2</v>
      </c>
      <c r="BM8" s="3">
        <v>3</v>
      </c>
      <c r="BN8" s="3">
        <v>3</v>
      </c>
      <c r="BO8" s="45">
        <f t="shared" si="9"/>
        <v>6</v>
      </c>
      <c r="BP8" s="98" t="s">
        <v>218</v>
      </c>
      <c r="BQ8" s="4"/>
      <c r="BR8" s="2">
        <v>3</v>
      </c>
      <c r="BS8" s="3">
        <v>1</v>
      </c>
      <c r="BT8" s="3">
        <v>1</v>
      </c>
      <c r="BU8" s="45">
        <f t="shared" si="10"/>
        <v>3</v>
      </c>
      <c r="BV8" s="98" t="s">
        <v>212</v>
      </c>
      <c r="BW8" s="4"/>
      <c r="BX8" s="2">
        <v>3</v>
      </c>
      <c r="BY8" s="3">
        <v>1</v>
      </c>
      <c r="BZ8" s="3">
        <v>1</v>
      </c>
      <c r="CA8" s="45">
        <f t="shared" si="11"/>
        <v>3</v>
      </c>
      <c r="CB8" s="98" t="s">
        <v>212</v>
      </c>
      <c r="CC8" s="4"/>
      <c r="CD8" s="2">
        <v>2</v>
      </c>
      <c r="CE8" s="3">
        <v>3</v>
      </c>
      <c r="CF8" s="3">
        <v>3</v>
      </c>
      <c r="CG8" s="45">
        <f t="shared" si="12"/>
        <v>6</v>
      </c>
      <c r="CH8" s="98" t="s">
        <v>219</v>
      </c>
      <c r="CI8" s="4"/>
      <c r="CJ8" s="85">
        <v>3</v>
      </c>
      <c r="CK8" s="3">
        <v>1</v>
      </c>
      <c r="CL8" s="3">
        <v>2</v>
      </c>
      <c r="CM8" s="45">
        <f>CJ8*(MAX(CK8:CL8))</f>
        <v>6</v>
      </c>
      <c r="CN8" s="98" t="s">
        <v>212</v>
      </c>
      <c r="CO8" s="4" t="s">
        <v>203</v>
      </c>
      <c r="CP8" s="84"/>
    </row>
    <row r="9" spans="1:94" ht="99.75" x14ac:dyDescent="0.2">
      <c r="B9" s="51" t="str">
        <f>Start!$C$3</f>
        <v>People</v>
      </c>
      <c r="C9" s="97" t="str">
        <f>'1. Scoping'!I4</f>
        <v>Working outside</v>
      </c>
      <c r="D9" s="85">
        <v>3</v>
      </c>
      <c r="E9" s="3">
        <v>1</v>
      </c>
      <c r="F9" s="3">
        <v>2</v>
      </c>
      <c r="G9" s="45">
        <f t="shared" ref="G9:G10" si="13">D9*(MAX(E9:F9))</f>
        <v>6</v>
      </c>
      <c r="H9" s="98" t="s">
        <v>220</v>
      </c>
      <c r="I9" s="4" t="s">
        <v>203</v>
      </c>
      <c r="J9" s="2">
        <v>3</v>
      </c>
      <c r="K9" s="91">
        <v>2</v>
      </c>
      <c r="L9" s="91">
        <v>3</v>
      </c>
      <c r="M9" s="45">
        <f t="shared" ref="M9:M13" si="14">J9*(MAX(K9:L9))</f>
        <v>9</v>
      </c>
      <c r="N9" s="98" t="s">
        <v>220</v>
      </c>
      <c r="O9" s="4" t="s">
        <v>203</v>
      </c>
      <c r="P9" s="2">
        <v>3</v>
      </c>
      <c r="Q9" s="91">
        <v>2</v>
      </c>
      <c r="R9" s="91">
        <v>3</v>
      </c>
      <c r="S9" s="45">
        <f t="shared" ref="S9:S13" si="15">P9*(MAX(Q9:R9))</f>
        <v>9</v>
      </c>
      <c r="T9" s="98" t="s">
        <v>220</v>
      </c>
      <c r="U9" s="4" t="s">
        <v>203</v>
      </c>
      <c r="V9" s="2">
        <v>3</v>
      </c>
      <c r="W9" s="91">
        <v>2</v>
      </c>
      <c r="X9" s="91">
        <v>3</v>
      </c>
      <c r="Y9" s="45">
        <f t="shared" si="2"/>
        <v>9</v>
      </c>
      <c r="Z9" s="98" t="s">
        <v>220</v>
      </c>
      <c r="AA9" s="4" t="s">
        <v>203</v>
      </c>
      <c r="AB9" s="2">
        <v>3</v>
      </c>
      <c r="AC9" s="91">
        <v>2</v>
      </c>
      <c r="AD9" s="91">
        <v>2</v>
      </c>
      <c r="AE9" s="45">
        <f t="shared" ref="AE9:AE13" si="16">AB9*(MAX(AC9:AD9))</f>
        <v>6</v>
      </c>
      <c r="AF9" s="98" t="s">
        <v>220</v>
      </c>
      <c r="AG9" s="4" t="s">
        <v>203</v>
      </c>
      <c r="AH9" s="2">
        <v>3</v>
      </c>
      <c r="AI9" s="91">
        <v>2</v>
      </c>
      <c r="AJ9" s="91">
        <v>2</v>
      </c>
      <c r="AK9" s="45">
        <f t="shared" ref="AK9:AK13" si="17">AH9*(MAX(AI9:AJ9))</f>
        <v>6</v>
      </c>
      <c r="AL9" s="98" t="s">
        <v>220</v>
      </c>
      <c r="AM9" s="4" t="s">
        <v>203</v>
      </c>
      <c r="AN9" s="2">
        <v>3</v>
      </c>
      <c r="AO9" s="3">
        <v>1</v>
      </c>
      <c r="AP9" s="3">
        <v>2</v>
      </c>
      <c r="AQ9" s="45">
        <f t="shared" ref="AQ9:AQ13" si="18">AN9*(MAX(AO9:AP9))</f>
        <v>6</v>
      </c>
      <c r="AR9" s="98" t="s">
        <v>220</v>
      </c>
      <c r="AS9" s="4" t="s">
        <v>203</v>
      </c>
      <c r="AT9" s="2">
        <v>1</v>
      </c>
      <c r="AU9" s="91">
        <v>1</v>
      </c>
      <c r="AV9" s="91">
        <v>2</v>
      </c>
      <c r="AW9" s="45">
        <f t="shared" ref="AW9:AW13" si="19">AT9*(MAX(AU9:AV9))</f>
        <v>2</v>
      </c>
      <c r="AX9" s="98" t="s">
        <v>221</v>
      </c>
      <c r="AY9" s="4"/>
      <c r="AZ9" s="2">
        <v>3</v>
      </c>
      <c r="BA9" s="3">
        <v>2</v>
      </c>
      <c r="BB9" s="3">
        <v>2</v>
      </c>
      <c r="BC9" s="45">
        <f t="shared" ref="BC9:BC13" si="20">AZ9*(MAX(BA9:BB9))</f>
        <v>6</v>
      </c>
      <c r="BD9" s="98" t="s">
        <v>222</v>
      </c>
      <c r="BE9" s="4"/>
      <c r="BF9" s="2">
        <v>2</v>
      </c>
      <c r="BG9" s="3">
        <v>2</v>
      </c>
      <c r="BH9" s="3">
        <v>2</v>
      </c>
      <c r="BI9" s="45">
        <f t="shared" ref="BI9:BI13" si="21">BF9*(MAX(BG9:BH9))</f>
        <v>4</v>
      </c>
      <c r="BJ9" s="98" t="s">
        <v>223</v>
      </c>
      <c r="BK9" s="4"/>
      <c r="BL9" s="2">
        <v>2</v>
      </c>
      <c r="BM9" s="3">
        <v>3</v>
      </c>
      <c r="BN9" s="3">
        <v>3</v>
      </c>
      <c r="BO9" s="45">
        <f t="shared" ref="BO9:BO13" si="22">BL9*(MAX(BM9:BN9))</f>
        <v>6</v>
      </c>
      <c r="BP9" s="98" t="s">
        <v>224</v>
      </c>
      <c r="BQ9" s="4"/>
      <c r="BR9" s="2">
        <v>3</v>
      </c>
      <c r="BS9" s="3">
        <v>1</v>
      </c>
      <c r="BT9" s="3">
        <v>1</v>
      </c>
      <c r="BU9" s="45">
        <f t="shared" ref="BU9:BU13" si="23">BR9*(MAX(BS9:BT9))</f>
        <v>3</v>
      </c>
      <c r="BV9" s="98" t="s">
        <v>220</v>
      </c>
      <c r="BW9" s="4"/>
      <c r="BX9" s="2">
        <v>3</v>
      </c>
      <c r="BY9" s="3">
        <v>1</v>
      </c>
      <c r="BZ9" s="3">
        <v>1</v>
      </c>
      <c r="CA9" s="45">
        <f t="shared" ref="CA9:CA13" si="24">BX9*(MAX(BY9:BZ9))</f>
        <v>3</v>
      </c>
      <c r="CB9" s="98" t="s">
        <v>220</v>
      </c>
      <c r="CC9" s="4"/>
      <c r="CD9" s="2">
        <v>2</v>
      </c>
      <c r="CE9" s="3">
        <v>3</v>
      </c>
      <c r="CF9" s="3">
        <v>3</v>
      </c>
      <c r="CG9" s="45">
        <f t="shared" ref="CG9:CG13" si="25">CD9*(MAX(CE9:CF9))</f>
        <v>6</v>
      </c>
      <c r="CH9" s="98" t="s">
        <v>225</v>
      </c>
      <c r="CI9" s="4"/>
      <c r="CJ9" s="85">
        <v>3</v>
      </c>
      <c r="CK9" s="3">
        <v>1</v>
      </c>
      <c r="CL9" s="3">
        <v>2</v>
      </c>
      <c r="CM9" s="45">
        <f t="shared" ref="CM9:CM10" si="26">CJ9*(MAX(CK9:CL9))</f>
        <v>6</v>
      </c>
      <c r="CN9" s="98" t="s">
        <v>220</v>
      </c>
      <c r="CO9" s="4" t="s">
        <v>203</v>
      </c>
      <c r="CP9" s="84"/>
    </row>
    <row r="10" spans="1:94" ht="128.25" x14ac:dyDescent="0.2">
      <c r="B10" s="51" t="str">
        <f>Start!$C$3</f>
        <v>People</v>
      </c>
      <c r="C10" s="97" t="str">
        <f>'1. Scoping'!I5</f>
        <v>Working from an office</v>
      </c>
      <c r="D10" s="85">
        <v>3</v>
      </c>
      <c r="E10" s="3">
        <v>1</v>
      </c>
      <c r="F10" s="3">
        <v>2</v>
      </c>
      <c r="G10" s="45">
        <f t="shared" si="13"/>
        <v>6</v>
      </c>
      <c r="H10" s="98" t="s">
        <v>226</v>
      </c>
      <c r="I10" s="4" t="s">
        <v>203</v>
      </c>
      <c r="J10" s="2">
        <v>3</v>
      </c>
      <c r="K10" s="91">
        <v>2</v>
      </c>
      <c r="L10" s="91">
        <v>3</v>
      </c>
      <c r="M10" s="45">
        <f t="shared" si="14"/>
        <v>9</v>
      </c>
      <c r="N10" s="98" t="s">
        <v>226</v>
      </c>
      <c r="O10" s="4" t="s">
        <v>203</v>
      </c>
      <c r="P10" s="2">
        <v>3</v>
      </c>
      <c r="Q10" s="91">
        <v>2</v>
      </c>
      <c r="R10" s="91">
        <v>3</v>
      </c>
      <c r="S10" s="45">
        <f t="shared" si="15"/>
        <v>9</v>
      </c>
      <c r="T10" s="98" t="s">
        <v>226</v>
      </c>
      <c r="U10" s="4" t="s">
        <v>203</v>
      </c>
      <c r="V10" s="2">
        <v>3</v>
      </c>
      <c r="W10" s="91">
        <v>2</v>
      </c>
      <c r="X10" s="91">
        <v>3</v>
      </c>
      <c r="Y10" s="45">
        <f t="shared" si="2"/>
        <v>9</v>
      </c>
      <c r="Z10" s="98" t="s">
        <v>226</v>
      </c>
      <c r="AA10" s="4" t="s">
        <v>203</v>
      </c>
      <c r="AB10" s="2">
        <v>2</v>
      </c>
      <c r="AC10" s="91">
        <v>2</v>
      </c>
      <c r="AD10" s="91">
        <v>2</v>
      </c>
      <c r="AE10" s="45">
        <f t="shared" si="16"/>
        <v>4</v>
      </c>
      <c r="AF10" s="98" t="s">
        <v>227</v>
      </c>
      <c r="AG10" s="4" t="s">
        <v>203</v>
      </c>
      <c r="AH10" s="2">
        <v>1</v>
      </c>
      <c r="AI10" s="91">
        <v>2</v>
      </c>
      <c r="AJ10" s="91">
        <v>2</v>
      </c>
      <c r="AK10" s="45">
        <f t="shared" si="17"/>
        <v>2</v>
      </c>
      <c r="AL10" s="98" t="s">
        <v>228</v>
      </c>
      <c r="AM10" s="4" t="s">
        <v>203</v>
      </c>
      <c r="AN10" s="2">
        <v>3</v>
      </c>
      <c r="AO10" s="3">
        <v>1</v>
      </c>
      <c r="AP10" s="3">
        <v>2</v>
      </c>
      <c r="AQ10" s="45">
        <f t="shared" si="18"/>
        <v>6</v>
      </c>
      <c r="AR10" s="98" t="s">
        <v>226</v>
      </c>
      <c r="AS10" s="4" t="s">
        <v>203</v>
      </c>
      <c r="AT10" s="2">
        <v>1</v>
      </c>
      <c r="AU10" s="91">
        <v>1</v>
      </c>
      <c r="AV10" s="91">
        <v>2</v>
      </c>
      <c r="AW10" s="45">
        <f t="shared" si="19"/>
        <v>2</v>
      </c>
      <c r="AX10" s="98" t="s">
        <v>229</v>
      </c>
      <c r="AY10" s="4"/>
      <c r="AZ10" s="2">
        <v>2</v>
      </c>
      <c r="BA10" s="3">
        <v>2</v>
      </c>
      <c r="BB10" s="3">
        <v>2</v>
      </c>
      <c r="BC10" s="45">
        <f t="shared" si="20"/>
        <v>4</v>
      </c>
      <c r="BD10" s="98" t="s">
        <v>230</v>
      </c>
      <c r="BE10" s="4"/>
      <c r="BF10" s="2">
        <v>2</v>
      </c>
      <c r="BG10" s="3">
        <v>1</v>
      </c>
      <c r="BH10" s="3">
        <v>1</v>
      </c>
      <c r="BI10" s="45">
        <f t="shared" si="21"/>
        <v>2</v>
      </c>
      <c r="BJ10" s="98" t="s">
        <v>210</v>
      </c>
      <c r="BK10" s="4"/>
      <c r="BL10" s="2">
        <v>1</v>
      </c>
      <c r="BM10" s="3">
        <v>3</v>
      </c>
      <c r="BN10" s="3">
        <v>3</v>
      </c>
      <c r="BO10" s="45">
        <f t="shared" si="22"/>
        <v>3</v>
      </c>
      <c r="BP10" s="98" t="s">
        <v>231</v>
      </c>
      <c r="BQ10" s="4" t="s">
        <v>208</v>
      </c>
      <c r="BR10" s="2">
        <v>3</v>
      </c>
      <c r="BS10" s="3">
        <v>1</v>
      </c>
      <c r="BT10" s="3">
        <v>1</v>
      </c>
      <c r="BU10" s="45">
        <f t="shared" si="23"/>
        <v>3</v>
      </c>
      <c r="BV10" s="98" t="s">
        <v>226</v>
      </c>
      <c r="BW10" s="4"/>
      <c r="BX10" s="2">
        <v>3</v>
      </c>
      <c r="BY10" s="3">
        <v>1</v>
      </c>
      <c r="BZ10" s="3">
        <v>1</v>
      </c>
      <c r="CA10" s="45">
        <f t="shared" si="24"/>
        <v>3</v>
      </c>
      <c r="CB10" s="98" t="s">
        <v>226</v>
      </c>
      <c r="CC10" s="4"/>
      <c r="CD10" s="2">
        <v>1</v>
      </c>
      <c r="CE10" s="3">
        <v>3</v>
      </c>
      <c r="CF10" s="3">
        <v>3</v>
      </c>
      <c r="CG10" s="45">
        <f t="shared" si="25"/>
        <v>3</v>
      </c>
      <c r="CH10" s="98" t="s">
        <v>211</v>
      </c>
      <c r="CI10" s="4"/>
      <c r="CJ10" s="85">
        <v>3</v>
      </c>
      <c r="CK10" s="3">
        <v>1</v>
      </c>
      <c r="CL10" s="3">
        <v>2</v>
      </c>
      <c r="CM10" s="45">
        <f t="shared" si="26"/>
        <v>6</v>
      </c>
      <c r="CN10" s="98" t="s">
        <v>226</v>
      </c>
      <c r="CO10" s="4" t="s">
        <v>203</v>
      </c>
      <c r="CP10" s="84"/>
    </row>
    <row r="11" spans="1:94" ht="104.25" customHeight="1" x14ac:dyDescent="0.2">
      <c r="B11" s="51" t="str">
        <f>Start!$C$3</f>
        <v>People</v>
      </c>
      <c r="C11" s="97" t="str">
        <f>'1. Scoping'!I6</f>
        <v>Working from a road depot or service area</v>
      </c>
      <c r="D11" s="85">
        <v>3</v>
      </c>
      <c r="E11" s="3">
        <v>1</v>
      </c>
      <c r="F11" s="3">
        <v>2</v>
      </c>
      <c r="G11" s="45">
        <f>D11*(MAX(E11:F11))</f>
        <v>6</v>
      </c>
      <c r="H11" s="98" t="s">
        <v>232</v>
      </c>
      <c r="I11" s="4" t="s">
        <v>203</v>
      </c>
      <c r="J11" s="2">
        <v>3</v>
      </c>
      <c r="K11" s="91">
        <v>2</v>
      </c>
      <c r="L11" s="91">
        <v>3</v>
      </c>
      <c r="M11" s="45">
        <f t="shared" si="14"/>
        <v>9</v>
      </c>
      <c r="N11" s="98" t="s">
        <v>232</v>
      </c>
      <c r="O11" s="4" t="s">
        <v>203</v>
      </c>
      <c r="P11" s="2">
        <v>3</v>
      </c>
      <c r="Q11" s="91">
        <v>2</v>
      </c>
      <c r="R11" s="91">
        <v>3</v>
      </c>
      <c r="S11" s="45">
        <f t="shared" si="15"/>
        <v>9</v>
      </c>
      <c r="T11" s="98" t="s">
        <v>232</v>
      </c>
      <c r="U11" s="4" t="s">
        <v>203</v>
      </c>
      <c r="V11" s="2">
        <v>3</v>
      </c>
      <c r="W11" s="91">
        <v>2</v>
      </c>
      <c r="X11" s="91">
        <v>3</v>
      </c>
      <c r="Y11" s="45">
        <f t="shared" si="2"/>
        <v>9</v>
      </c>
      <c r="Z11" s="98" t="s">
        <v>232</v>
      </c>
      <c r="AA11" s="4" t="s">
        <v>203</v>
      </c>
      <c r="AB11" s="2">
        <v>3</v>
      </c>
      <c r="AC11" s="91">
        <v>2</v>
      </c>
      <c r="AD11" s="91">
        <v>2</v>
      </c>
      <c r="AE11" s="45">
        <f t="shared" si="16"/>
        <v>6</v>
      </c>
      <c r="AF11" s="98" t="s">
        <v>233</v>
      </c>
      <c r="AG11" s="4" t="s">
        <v>203</v>
      </c>
      <c r="AH11" s="2">
        <v>1</v>
      </c>
      <c r="AI11" s="91">
        <v>2</v>
      </c>
      <c r="AJ11" s="91">
        <v>2</v>
      </c>
      <c r="AK11" s="45">
        <f t="shared" si="17"/>
        <v>2</v>
      </c>
      <c r="AL11" s="98" t="s">
        <v>234</v>
      </c>
      <c r="AM11" s="4" t="s">
        <v>203</v>
      </c>
      <c r="AN11" s="2">
        <v>3</v>
      </c>
      <c r="AO11" s="3">
        <v>1</v>
      </c>
      <c r="AP11" s="3">
        <v>2</v>
      </c>
      <c r="AQ11" s="45">
        <f t="shared" si="18"/>
        <v>6</v>
      </c>
      <c r="AR11" s="98" t="s">
        <v>232</v>
      </c>
      <c r="AS11" s="4" t="s">
        <v>203</v>
      </c>
      <c r="AT11" s="2">
        <v>1</v>
      </c>
      <c r="AU11" s="91">
        <v>1</v>
      </c>
      <c r="AV11" s="91">
        <v>2</v>
      </c>
      <c r="AW11" s="45">
        <f t="shared" si="19"/>
        <v>2</v>
      </c>
      <c r="AX11" s="98" t="s">
        <v>229</v>
      </c>
      <c r="AY11" s="4"/>
      <c r="AZ11" s="2">
        <v>2</v>
      </c>
      <c r="BA11" s="3">
        <v>2</v>
      </c>
      <c r="BB11" s="3">
        <v>2</v>
      </c>
      <c r="BC11" s="45">
        <f t="shared" si="20"/>
        <v>4</v>
      </c>
      <c r="BD11" s="98" t="s">
        <v>235</v>
      </c>
      <c r="BE11" s="4"/>
      <c r="BF11" s="2">
        <v>2</v>
      </c>
      <c r="BG11" s="3">
        <v>1</v>
      </c>
      <c r="BH11" s="3">
        <v>1</v>
      </c>
      <c r="BI11" s="45">
        <f t="shared" si="21"/>
        <v>2</v>
      </c>
      <c r="BJ11" s="98" t="s">
        <v>210</v>
      </c>
      <c r="BK11" s="4"/>
      <c r="BL11" s="2">
        <v>1</v>
      </c>
      <c r="BM11" s="3">
        <v>3</v>
      </c>
      <c r="BN11" s="3">
        <v>3</v>
      </c>
      <c r="BO11" s="45">
        <f t="shared" si="22"/>
        <v>3</v>
      </c>
      <c r="BP11" s="98" t="s">
        <v>236</v>
      </c>
      <c r="BQ11" s="4" t="s">
        <v>208</v>
      </c>
      <c r="BR11" s="2">
        <v>3</v>
      </c>
      <c r="BS11" s="3">
        <v>1</v>
      </c>
      <c r="BT11" s="3">
        <v>1</v>
      </c>
      <c r="BU11" s="45">
        <f t="shared" si="23"/>
        <v>3</v>
      </c>
      <c r="BV11" s="98" t="s">
        <v>232</v>
      </c>
      <c r="BW11" s="4"/>
      <c r="BX11" s="2">
        <v>3</v>
      </c>
      <c r="BY11" s="3">
        <v>1</v>
      </c>
      <c r="BZ11" s="3">
        <v>1</v>
      </c>
      <c r="CA11" s="45">
        <f t="shared" si="24"/>
        <v>3</v>
      </c>
      <c r="CB11" s="98" t="s">
        <v>232</v>
      </c>
      <c r="CC11" s="4"/>
      <c r="CD11" s="2">
        <v>1</v>
      </c>
      <c r="CE11" s="3">
        <v>3</v>
      </c>
      <c r="CF11" s="3">
        <v>3</v>
      </c>
      <c r="CG11" s="45">
        <f t="shared" si="25"/>
        <v>3</v>
      </c>
      <c r="CH11" s="98" t="s">
        <v>211</v>
      </c>
      <c r="CI11" s="4"/>
      <c r="CJ11" s="85">
        <v>3</v>
      </c>
      <c r="CK11" s="3">
        <v>1</v>
      </c>
      <c r="CL11" s="3">
        <v>2</v>
      </c>
      <c r="CM11" s="45">
        <f>CJ11*(MAX(CK11:CL11))</f>
        <v>6</v>
      </c>
      <c r="CN11" s="98" t="s">
        <v>232</v>
      </c>
      <c r="CO11" s="4" t="s">
        <v>203</v>
      </c>
      <c r="CP11" s="84"/>
    </row>
    <row r="12" spans="1:94" ht="104.25" customHeight="1" x14ac:dyDescent="0.2">
      <c r="B12" s="51" t="str">
        <f>Start!$C$3</f>
        <v>People</v>
      </c>
      <c r="C12" s="97" t="str">
        <f>'1. Scoping'!I7</f>
        <v>Working from a light rail depot</v>
      </c>
      <c r="D12" s="85">
        <v>3</v>
      </c>
      <c r="E12" s="3">
        <v>1</v>
      </c>
      <c r="F12" s="3">
        <v>2</v>
      </c>
      <c r="G12" s="45">
        <f>D12*(MAX(E12:F12))</f>
        <v>6</v>
      </c>
      <c r="H12" s="98" t="s">
        <v>237</v>
      </c>
      <c r="I12" s="4" t="s">
        <v>203</v>
      </c>
      <c r="J12" s="2">
        <v>3</v>
      </c>
      <c r="K12" s="91">
        <v>2</v>
      </c>
      <c r="L12" s="91">
        <v>3</v>
      </c>
      <c r="M12" s="45">
        <f t="shared" si="14"/>
        <v>9</v>
      </c>
      <c r="N12" s="98" t="s">
        <v>237</v>
      </c>
      <c r="O12" s="4" t="s">
        <v>203</v>
      </c>
      <c r="P12" s="2">
        <v>3</v>
      </c>
      <c r="Q12" s="91">
        <v>2</v>
      </c>
      <c r="R12" s="91">
        <v>3</v>
      </c>
      <c r="S12" s="45">
        <f t="shared" si="15"/>
        <v>9</v>
      </c>
      <c r="T12" s="98" t="s">
        <v>237</v>
      </c>
      <c r="U12" s="4" t="s">
        <v>203</v>
      </c>
      <c r="V12" s="2">
        <v>3</v>
      </c>
      <c r="W12" s="91">
        <v>2</v>
      </c>
      <c r="X12" s="91">
        <v>3</v>
      </c>
      <c r="Y12" s="45">
        <f t="shared" si="2"/>
        <v>9</v>
      </c>
      <c r="Z12" s="98" t="s">
        <v>237</v>
      </c>
      <c r="AA12" s="4" t="s">
        <v>203</v>
      </c>
      <c r="AB12" s="2">
        <v>3</v>
      </c>
      <c r="AC12" s="91">
        <v>2</v>
      </c>
      <c r="AD12" s="91">
        <v>2</v>
      </c>
      <c r="AE12" s="45">
        <f t="shared" si="16"/>
        <v>6</v>
      </c>
      <c r="AF12" s="98" t="s">
        <v>233</v>
      </c>
      <c r="AG12" s="4" t="s">
        <v>203</v>
      </c>
      <c r="AH12" s="2">
        <v>1</v>
      </c>
      <c r="AI12" s="91">
        <v>2</v>
      </c>
      <c r="AJ12" s="91">
        <v>2</v>
      </c>
      <c r="AK12" s="45">
        <f t="shared" si="17"/>
        <v>2</v>
      </c>
      <c r="AL12" s="98" t="s">
        <v>234</v>
      </c>
      <c r="AM12" s="4" t="s">
        <v>203</v>
      </c>
      <c r="AN12" s="2">
        <v>3</v>
      </c>
      <c r="AO12" s="3">
        <v>1</v>
      </c>
      <c r="AP12" s="3">
        <v>2</v>
      </c>
      <c r="AQ12" s="45">
        <f t="shared" si="18"/>
        <v>6</v>
      </c>
      <c r="AR12" s="98" t="s">
        <v>237</v>
      </c>
      <c r="AS12" s="4" t="s">
        <v>203</v>
      </c>
      <c r="AT12" s="2">
        <v>1</v>
      </c>
      <c r="AU12" s="91">
        <v>1</v>
      </c>
      <c r="AV12" s="91">
        <v>2</v>
      </c>
      <c r="AW12" s="45">
        <f t="shared" si="19"/>
        <v>2</v>
      </c>
      <c r="AX12" s="98" t="s">
        <v>229</v>
      </c>
      <c r="AY12" s="4"/>
      <c r="AZ12" s="2">
        <v>2</v>
      </c>
      <c r="BA12" s="3">
        <v>2</v>
      </c>
      <c r="BB12" s="3">
        <v>2</v>
      </c>
      <c r="BC12" s="45">
        <f t="shared" si="20"/>
        <v>4</v>
      </c>
      <c r="BD12" s="98" t="s">
        <v>238</v>
      </c>
      <c r="BE12" s="4"/>
      <c r="BF12" s="2">
        <v>2</v>
      </c>
      <c r="BG12" s="3">
        <v>1</v>
      </c>
      <c r="BH12" s="3">
        <v>1</v>
      </c>
      <c r="BI12" s="45">
        <f t="shared" si="21"/>
        <v>2</v>
      </c>
      <c r="BJ12" s="98" t="s">
        <v>210</v>
      </c>
      <c r="BK12" s="4"/>
      <c r="BL12" s="2">
        <v>1</v>
      </c>
      <c r="BM12" s="3">
        <v>3</v>
      </c>
      <c r="BN12" s="3">
        <v>3</v>
      </c>
      <c r="BO12" s="45">
        <f t="shared" si="22"/>
        <v>3</v>
      </c>
      <c r="BP12" s="98" t="s">
        <v>239</v>
      </c>
      <c r="BQ12" s="4" t="s">
        <v>208</v>
      </c>
      <c r="BR12" s="2">
        <v>3</v>
      </c>
      <c r="BS12" s="3">
        <v>1</v>
      </c>
      <c r="BT12" s="3">
        <v>1</v>
      </c>
      <c r="BU12" s="45">
        <f t="shared" si="23"/>
        <v>3</v>
      </c>
      <c r="BV12" s="98" t="s">
        <v>237</v>
      </c>
      <c r="BW12" s="4"/>
      <c r="BX12" s="2">
        <v>3</v>
      </c>
      <c r="BY12" s="3">
        <v>1</v>
      </c>
      <c r="BZ12" s="3">
        <v>1</v>
      </c>
      <c r="CA12" s="45">
        <f t="shared" si="24"/>
        <v>3</v>
      </c>
      <c r="CB12" s="98" t="s">
        <v>237</v>
      </c>
      <c r="CC12" s="4"/>
      <c r="CD12" s="2">
        <v>1</v>
      </c>
      <c r="CE12" s="3">
        <v>3</v>
      </c>
      <c r="CF12" s="3">
        <v>3</v>
      </c>
      <c r="CG12" s="45">
        <f t="shared" si="25"/>
        <v>3</v>
      </c>
      <c r="CH12" s="98" t="s">
        <v>211</v>
      </c>
      <c r="CI12" s="4"/>
      <c r="CJ12" s="85">
        <v>3</v>
      </c>
      <c r="CK12" s="3">
        <v>1</v>
      </c>
      <c r="CL12" s="3">
        <v>2</v>
      </c>
      <c r="CM12" s="45">
        <f>CJ12*(MAX(CK12:CL12))</f>
        <v>6</v>
      </c>
      <c r="CN12" s="98" t="s">
        <v>237</v>
      </c>
      <c r="CO12" s="4" t="s">
        <v>203</v>
      </c>
      <c r="CP12" s="84"/>
    </row>
    <row r="13" spans="1:94" ht="78.75" customHeight="1" x14ac:dyDescent="0.2">
      <c r="B13" s="51" t="str">
        <f>Start!$C$3</f>
        <v>People</v>
      </c>
      <c r="C13" s="97" t="str">
        <f>'1. Scoping'!I8</f>
        <v>Working from a light rail overground substation, tech room or kiosk</v>
      </c>
      <c r="D13" s="85">
        <v>3</v>
      </c>
      <c r="E13" s="3">
        <v>1</v>
      </c>
      <c r="F13" s="3">
        <v>2</v>
      </c>
      <c r="G13" s="45">
        <f>D13*(MAX(E13:F13))</f>
        <v>6</v>
      </c>
      <c r="H13" s="98" t="s">
        <v>240</v>
      </c>
      <c r="I13" s="4" t="s">
        <v>203</v>
      </c>
      <c r="J13" s="2">
        <v>3</v>
      </c>
      <c r="K13" s="91">
        <v>2</v>
      </c>
      <c r="L13" s="91">
        <v>3</v>
      </c>
      <c r="M13" s="45">
        <f t="shared" si="14"/>
        <v>9</v>
      </c>
      <c r="N13" s="98" t="s">
        <v>240</v>
      </c>
      <c r="O13" s="4" t="s">
        <v>203</v>
      </c>
      <c r="P13" s="2">
        <v>3</v>
      </c>
      <c r="Q13" s="91">
        <v>2</v>
      </c>
      <c r="R13" s="91">
        <v>3</v>
      </c>
      <c r="S13" s="45">
        <f t="shared" si="15"/>
        <v>9</v>
      </c>
      <c r="T13" s="98" t="s">
        <v>240</v>
      </c>
      <c r="U13" s="4" t="s">
        <v>203</v>
      </c>
      <c r="V13" s="2">
        <v>3</v>
      </c>
      <c r="W13" s="91">
        <v>2</v>
      </c>
      <c r="X13" s="91">
        <v>3</v>
      </c>
      <c r="Y13" s="45">
        <f t="shared" si="2"/>
        <v>9</v>
      </c>
      <c r="Z13" s="98" t="s">
        <v>240</v>
      </c>
      <c r="AA13" s="4" t="s">
        <v>203</v>
      </c>
      <c r="AB13" s="2">
        <v>3</v>
      </c>
      <c r="AC13" s="91">
        <v>2</v>
      </c>
      <c r="AD13" s="91">
        <v>2</v>
      </c>
      <c r="AE13" s="45">
        <f t="shared" si="16"/>
        <v>6</v>
      </c>
      <c r="AF13" s="98" t="s">
        <v>241</v>
      </c>
      <c r="AG13" s="4" t="s">
        <v>203</v>
      </c>
      <c r="AH13" s="2">
        <v>1</v>
      </c>
      <c r="AI13" s="91">
        <v>2</v>
      </c>
      <c r="AJ13" s="91">
        <v>2</v>
      </c>
      <c r="AK13" s="45">
        <f t="shared" si="17"/>
        <v>2</v>
      </c>
      <c r="AL13" s="98" t="s">
        <v>242</v>
      </c>
      <c r="AM13" s="4" t="s">
        <v>203</v>
      </c>
      <c r="AN13" s="2">
        <v>3</v>
      </c>
      <c r="AO13" s="3">
        <v>1</v>
      </c>
      <c r="AP13" s="3">
        <v>2</v>
      </c>
      <c r="AQ13" s="45">
        <f t="shared" si="18"/>
        <v>6</v>
      </c>
      <c r="AR13" s="98" t="s">
        <v>240</v>
      </c>
      <c r="AS13" s="4" t="s">
        <v>203</v>
      </c>
      <c r="AT13" s="2">
        <v>1</v>
      </c>
      <c r="AU13" s="91">
        <v>1</v>
      </c>
      <c r="AV13" s="91">
        <v>2</v>
      </c>
      <c r="AW13" s="45">
        <f t="shared" si="19"/>
        <v>2</v>
      </c>
      <c r="AX13" s="98" t="s">
        <v>229</v>
      </c>
      <c r="AY13" s="4"/>
      <c r="AZ13" s="2">
        <v>2</v>
      </c>
      <c r="BA13" s="3">
        <v>2</v>
      </c>
      <c r="BB13" s="3">
        <v>2</v>
      </c>
      <c r="BC13" s="45">
        <f t="shared" si="20"/>
        <v>4</v>
      </c>
      <c r="BD13" s="98" t="s">
        <v>240</v>
      </c>
      <c r="BE13" s="4"/>
      <c r="BF13" s="2">
        <v>2</v>
      </c>
      <c r="BG13" s="3">
        <v>1</v>
      </c>
      <c r="BH13" s="3">
        <v>1</v>
      </c>
      <c r="BI13" s="45">
        <f t="shared" si="21"/>
        <v>2</v>
      </c>
      <c r="BJ13" s="98" t="s">
        <v>210</v>
      </c>
      <c r="BK13" s="4"/>
      <c r="BL13" s="2">
        <v>1</v>
      </c>
      <c r="BM13" s="3">
        <v>3</v>
      </c>
      <c r="BN13" s="3">
        <v>3</v>
      </c>
      <c r="BO13" s="45">
        <f t="shared" si="22"/>
        <v>3</v>
      </c>
      <c r="BP13" s="98" t="s">
        <v>239</v>
      </c>
      <c r="BQ13" s="4" t="s">
        <v>208</v>
      </c>
      <c r="BR13" s="2">
        <v>3</v>
      </c>
      <c r="BS13" s="3">
        <v>1</v>
      </c>
      <c r="BT13" s="3">
        <v>1</v>
      </c>
      <c r="BU13" s="45">
        <f t="shared" si="23"/>
        <v>3</v>
      </c>
      <c r="BV13" s="98" t="s">
        <v>240</v>
      </c>
      <c r="BW13" s="4"/>
      <c r="BX13" s="2">
        <v>3</v>
      </c>
      <c r="BY13" s="3">
        <v>1</v>
      </c>
      <c r="BZ13" s="3">
        <v>1</v>
      </c>
      <c r="CA13" s="45">
        <f t="shared" si="24"/>
        <v>3</v>
      </c>
      <c r="CB13" s="98" t="s">
        <v>240</v>
      </c>
      <c r="CC13" s="4"/>
      <c r="CD13" s="2">
        <v>1</v>
      </c>
      <c r="CE13" s="3">
        <v>3</v>
      </c>
      <c r="CF13" s="3">
        <v>3</v>
      </c>
      <c r="CG13" s="45">
        <f t="shared" si="25"/>
        <v>3</v>
      </c>
      <c r="CH13" s="98" t="s">
        <v>211</v>
      </c>
      <c r="CI13" s="4"/>
      <c r="CJ13" s="85">
        <v>3</v>
      </c>
      <c r="CK13" s="3">
        <v>1</v>
      </c>
      <c r="CL13" s="3">
        <v>2</v>
      </c>
      <c r="CM13" s="45">
        <f>CJ13*(MAX(CK13:CL13))</f>
        <v>6</v>
      </c>
      <c r="CN13" s="98" t="s">
        <v>240</v>
      </c>
      <c r="CO13" s="4" t="s">
        <v>203</v>
      </c>
      <c r="CP13" s="84"/>
    </row>
    <row r="14" spans="1:94" ht="114" x14ac:dyDescent="0.2">
      <c r="B14" s="51" t="str">
        <f>Start!$C$3</f>
        <v>People</v>
      </c>
      <c r="C14" s="97" t="str">
        <f>'1. Scoping'!I9</f>
        <v>Working from a light rail underground substation or tech room</v>
      </c>
      <c r="D14" s="85">
        <v>3</v>
      </c>
      <c r="E14" s="3">
        <v>1</v>
      </c>
      <c r="F14" s="3">
        <v>2</v>
      </c>
      <c r="G14" s="45">
        <f>D14*(MAX(E14:F14))</f>
        <v>6</v>
      </c>
      <c r="H14" s="98" t="s">
        <v>240</v>
      </c>
      <c r="I14" s="4" t="s">
        <v>203</v>
      </c>
      <c r="J14" s="2">
        <v>3</v>
      </c>
      <c r="K14" s="91">
        <v>2</v>
      </c>
      <c r="L14" s="91">
        <v>3</v>
      </c>
      <c r="M14" s="45">
        <f t="shared" ref="M14" si="27">J14*(MAX(K14:L14))</f>
        <v>9</v>
      </c>
      <c r="N14" s="98" t="s">
        <v>240</v>
      </c>
      <c r="O14" s="4" t="s">
        <v>203</v>
      </c>
      <c r="P14" s="2">
        <v>3</v>
      </c>
      <c r="Q14" s="91">
        <v>2</v>
      </c>
      <c r="R14" s="91">
        <v>3</v>
      </c>
      <c r="S14" s="45">
        <f t="shared" ref="S14" si="28">P14*(MAX(Q14:R14))</f>
        <v>9</v>
      </c>
      <c r="T14" s="98" t="s">
        <v>240</v>
      </c>
      <c r="U14" s="4" t="s">
        <v>203</v>
      </c>
      <c r="V14" s="2">
        <v>3</v>
      </c>
      <c r="W14" s="91">
        <v>2</v>
      </c>
      <c r="X14" s="91">
        <v>3</v>
      </c>
      <c r="Y14" s="45">
        <f t="shared" si="2"/>
        <v>9</v>
      </c>
      <c r="Z14" s="98" t="s">
        <v>240</v>
      </c>
      <c r="AA14" s="4" t="s">
        <v>203</v>
      </c>
      <c r="AB14" s="2">
        <v>3</v>
      </c>
      <c r="AC14" s="91">
        <v>2</v>
      </c>
      <c r="AD14" s="91">
        <v>2</v>
      </c>
      <c r="AE14" s="45">
        <f t="shared" ref="AE14" si="29">AB14*(MAX(AC14:AD14))</f>
        <v>6</v>
      </c>
      <c r="AF14" s="98" t="s">
        <v>241</v>
      </c>
      <c r="AG14" s="4" t="s">
        <v>203</v>
      </c>
      <c r="AH14" s="2">
        <v>1</v>
      </c>
      <c r="AI14" s="91">
        <v>2</v>
      </c>
      <c r="AJ14" s="91">
        <v>2</v>
      </c>
      <c r="AK14" s="45">
        <f t="shared" ref="AK14" si="30">AH14*(MAX(AI14:AJ14))</f>
        <v>2</v>
      </c>
      <c r="AL14" s="98" t="s">
        <v>242</v>
      </c>
      <c r="AM14" s="4" t="s">
        <v>203</v>
      </c>
      <c r="AN14" s="2">
        <v>3</v>
      </c>
      <c r="AO14" s="3">
        <v>1</v>
      </c>
      <c r="AP14" s="3">
        <v>2</v>
      </c>
      <c r="AQ14" s="45">
        <f t="shared" ref="AQ14" si="31">AN14*(MAX(AO14:AP14))</f>
        <v>6</v>
      </c>
      <c r="AR14" s="98" t="s">
        <v>240</v>
      </c>
      <c r="AS14" s="4" t="s">
        <v>203</v>
      </c>
      <c r="AT14" s="2">
        <v>1</v>
      </c>
      <c r="AU14" s="91">
        <v>1</v>
      </c>
      <c r="AV14" s="91">
        <v>2</v>
      </c>
      <c r="AW14" s="45">
        <f t="shared" ref="AW14" si="32">AT14*(MAX(AU14:AV14))</f>
        <v>2</v>
      </c>
      <c r="AX14" s="98" t="s">
        <v>229</v>
      </c>
      <c r="AY14" s="4"/>
      <c r="AZ14" s="2">
        <v>1</v>
      </c>
      <c r="BA14" s="3">
        <v>2</v>
      </c>
      <c r="BB14" s="3">
        <v>2</v>
      </c>
      <c r="BC14" s="45">
        <f t="shared" ref="BC14" si="33">AZ14*(MAX(BA14:BB14))</f>
        <v>2</v>
      </c>
      <c r="BD14" s="98" t="s">
        <v>243</v>
      </c>
      <c r="BE14" s="4"/>
      <c r="BF14" s="2">
        <v>2</v>
      </c>
      <c r="BG14" s="3">
        <v>1</v>
      </c>
      <c r="BH14" s="3">
        <v>1</v>
      </c>
      <c r="BI14" s="45">
        <f t="shared" ref="BI14" si="34">BF14*(MAX(BG14:BH14))</f>
        <v>2</v>
      </c>
      <c r="BJ14" s="98" t="s">
        <v>244</v>
      </c>
      <c r="BK14" s="4"/>
      <c r="BL14" s="2">
        <v>1</v>
      </c>
      <c r="BM14" s="3">
        <v>3</v>
      </c>
      <c r="BN14" s="3">
        <v>3</v>
      </c>
      <c r="BO14" s="45">
        <f t="shared" si="9"/>
        <v>3</v>
      </c>
      <c r="BP14" s="98" t="s">
        <v>245</v>
      </c>
      <c r="BQ14" s="4" t="s">
        <v>208</v>
      </c>
      <c r="BR14" s="2">
        <v>3</v>
      </c>
      <c r="BS14" s="3">
        <v>1</v>
      </c>
      <c r="BT14" s="3">
        <v>1</v>
      </c>
      <c r="BU14" s="45">
        <f t="shared" ref="BU14" si="35">BR14*(MAX(BS14:BT14))</f>
        <v>3</v>
      </c>
      <c r="BV14" s="98" t="s">
        <v>240</v>
      </c>
      <c r="BW14" s="4"/>
      <c r="BX14" s="2">
        <v>3</v>
      </c>
      <c r="BY14" s="3">
        <v>1</v>
      </c>
      <c r="BZ14" s="3">
        <v>1</v>
      </c>
      <c r="CA14" s="45">
        <f t="shared" ref="CA14" si="36">BX14*(MAX(BY14:BZ14))</f>
        <v>3</v>
      </c>
      <c r="CB14" s="98" t="s">
        <v>240</v>
      </c>
      <c r="CC14" s="4"/>
      <c r="CD14" s="2">
        <v>1</v>
      </c>
      <c r="CE14" s="3">
        <v>3</v>
      </c>
      <c r="CF14" s="3">
        <v>3</v>
      </c>
      <c r="CG14" s="45">
        <f t="shared" ref="CG14" si="37">CD14*(MAX(CE14:CF14))</f>
        <v>3</v>
      </c>
      <c r="CH14" s="98" t="s">
        <v>211</v>
      </c>
      <c r="CI14" s="4"/>
      <c r="CJ14" s="85">
        <v>3</v>
      </c>
      <c r="CK14" s="3">
        <v>1</v>
      </c>
      <c r="CL14" s="3">
        <v>2</v>
      </c>
      <c r="CM14" s="45">
        <f>CJ14*(MAX(CK14:CL14))</f>
        <v>6</v>
      </c>
      <c r="CN14" s="98" t="s">
        <v>240</v>
      </c>
      <c r="CO14" s="4" t="s">
        <v>203</v>
      </c>
      <c r="CP14" s="84"/>
    </row>
    <row r="15" spans="1:94" ht="15" thickBot="1" x14ac:dyDescent="0.25">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row>
    <row r="16" spans="1:94" ht="15.75" thickBot="1" x14ac:dyDescent="0.3">
      <c r="B16" s="41"/>
      <c r="C16" s="42"/>
      <c r="D16" s="56" t="s">
        <v>246</v>
      </c>
      <c r="E16" s="43"/>
      <c r="F16" s="43" t="s">
        <v>247</v>
      </c>
      <c r="G16" s="43" t="s">
        <v>248</v>
      </c>
      <c r="H16" s="54"/>
      <c r="I16" s="57"/>
      <c r="J16" s="58" t="s">
        <v>246</v>
      </c>
      <c r="K16" s="43"/>
      <c r="L16" s="43" t="s">
        <v>247</v>
      </c>
      <c r="M16" s="43" t="s">
        <v>248</v>
      </c>
      <c r="N16" s="43"/>
      <c r="O16" s="54"/>
      <c r="P16" s="56" t="s">
        <v>246</v>
      </c>
      <c r="Q16" s="43"/>
      <c r="R16" s="43" t="s">
        <v>247</v>
      </c>
      <c r="S16" s="43" t="s">
        <v>248</v>
      </c>
      <c r="T16" s="43"/>
      <c r="U16" s="57"/>
      <c r="V16" s="56" t="s">
        <v>246</v>
      </c>
      <c r="W16" s="43"/>
      <c r="X16" s="43" t="s">
        <v>247</v>
      </c>
      <c r="Y16" s="43" t="s">
        <v>248</v>
      </c>
      <c r="Z16" s="43"/>
      <c r="AA16" s="57"/>
      <c r="AB16" s="58" t="s">
        <v>246</v>
      </c>
      <c r="AC16" s="43"/>
      <c r="AD16" s="43" t="s">
        <v>247</v>
      </c>
      <c r="AE16" s="43" t="s">
        <v>248</v>
      </c>
      <c r="AF16" s="43"/>
      <c r="AG16" s="54"/>
      <c r="AH16" s="56" t="s">
        <v>246</v>
      </c>
      <c r="AI16" s="43"/>
      <c r="AJ16" s="43" t="s">
        <v>247</v>
      </c>
      <c r="AK16" s="43" t="s">
        <v>248</v>
      </c>
      <c r="AL16" s="43"/>
      <c r="AM16" s="57"/>
      <c r="AN16" s="58" t="s">
        <v>246</v>
      </c>
      <c r="AO16" s="43"/>
      <c r="AP16" s="43" t="s">
        <v>247</v>
      </c>
      <c r="AQ16" s="43" t="s">
        <v>248</v>
      </c>
      <c r="AR16" s="43"/>
      <c r="AS16" s="54"/>
      <c r="AT16" s="56" t="s">
        <v>246</v>
      </c>
      <c r="AU16" s="43"/>
      <c r="AV16" s="43" t="s">
        <v>247</v>
      </c>
      <c r="AW16" s="43" t="s">
        <v>248</v>
      </c>
      <c r="AX16" s="43"/>
      <c r="AY16" s="57"/>
      <c r="AZ16" s="58" t="s">
        <v>246</v>
      </c>
      <c r="BA16" s="43"/>
      <c r="BB16" s="43" t="s">
        <v>247</v>
      </c>
      <c r="BC16" s="43" t="s">
        <v>248</v>
      </c>
      <c r="BD16" s="43"/>
      <c r="BE16" s="54"/>
      <c r="BF16" s="56" t="s">
        <v>246</v>
      </c>
      <c r="BG16" s="43"/>
      <c r="BH16" s="43" t="s">
        <v>247</v>
      </c>
      <c r="BI16" s="43" t="s">
        <v>248</v>
      </c>
      <c r="BJ16" s="43"/>
      <c r="BK16" s="57"/>
      <c r="BL16" s="56" t="s">
        <v>246</v>
      </c>
      <c r="BM16" s="43"/>
      <c r="BN16" s="43" t="s">
        <v>247</v>
      </c>
      <c r="BO16" s="43" t="s">
        <v>248</v>
      </c>
      <c r="BP16" s="43"/>
      <c r="BQ16" s="57"/>
      <c r="BR16" s="58" t="s">
        <v>246</v>
      </c>
      <c r="BS16" s="43"/>
      <c r="BT16" s="43" t="s">
        <v>247</v>
      </c>
      <c r="BU16" s="43" t="s">
        <v>248</v>
      </c>
      <c r="BV16" s="43"/>
      <c r="BW16" s="54"/>
      <c r="BX16" s="58" t="s">
        <v>246</v>
      </c>
      <c r="BY16" s="43"/>
      <c r="BZ16" s="43" t="s">
        <v>247</v>
      </c>
      <c r="CA16" s="43" t="s">
        <v>248</v>
      </c>
      <c r="CB16" s="43"/>
      <c r="CC16" s="54"/>
      <c r="CD16" s="56" t="s">
        <v>246</v>
      </c>
      <c r="CE16" s="43"/>
      <c r="CF16" s="43" t="s">
        <v>247</v>
      </c>
      <c r="CG16" s="43" t="s">
        <v>248</v>
      </c>
      <c r="CH16" s="43"/>
      <c r="CI16" s="57"/>
      <c r="CJ16" s="56" t="s">
        <v>246</v>
      </c>
      <c r="CK16" s="43"/>
      <c r="CL16" s="43" t="s">
        <v>247</v>
      </c>
      <c r="CM16" s="43" t="s">
        <v>248</v>
      </c>
      <c r="CN16" s="54"/>
      <c r="CO16" s="57"/>
      <c r="CP16" s="55"/>
    </row>
    <row r="17" spans="2:94" x14ac:dyDescent="0.2">
      <c r="B17" s="2"/>
      <c r="C17" s="3" t="s">
        <v>249</v>
      </c>
      <c r="D17" s="2">
        <f>MAX(D7:D8)</f>
        <v>3</v>
      </c>
      <c r="E17" s="3"/>
      <c r="F17" s="3">
        <f>MAX(E7:F8)</f>
        <v>2</v>
      </c>
      <c r="G17" s="3">
        <f>MAX(G7:G8)</f>
        <v>6</v>
      </c>
      <c r="H17" s="38"/>
      <c r="I17" s="4"/>
      <c r="J17" s="37">
        <f>MAX(J7:J8)</f>
        <v>3</v>
      </c>
      <c r="K17" s="3"/>
      <c r="L17" s="3">
        <f>MAX(K7:L8)</f>
        <v>3</v>
      </c>
      <c r="M17" s="3">
        <f>MAX(M7:M8)</f>
        <v>9</v>
      </c>
      <c r="N17" s="3"/>
      <c r="O17" s="38"/>
      <c r="P17" s="2">
        <f>MAX(P7:P8)</f>
        <v>3</v>
      </c>
      <c r="Q17" s="3"/>
      <c r="R17" s="3">
        <f>MAX(Q7:R8)</f>
        <v>3</v>
      </c>
      <c r="S17" s="3">
        <f>MAX(S7:S8)</f>
        <v>9</v>
      </c>
      <c r="T17" s="3"/>
      <c r="U17" s="4"/>
      <c r="V17" s="2">
        <f>MAX(V7:V8)</f>
        <v>3</v>
      </c>
      <c r="W17" s="3"/>
      <c r="X17" s="3">
        <f>MAX(W7:X8)</f>
        <v>3</v>
      </c>
      <c r="Y17" s="3">
        <f>MAX(Y7:Y8)</f>
        <v>9</v>
      </c>
      <c r="Z17" s="3"/>
      <c r="AA17" s="4"/>
      <c r="AB17" s="37">
        <f>MAX(AB7:AB8)</f>
        <v>3</v>
      </c>
      <c r="AC17" s="3"/>
      <c r="AD17" s="3">
        <f>MAX(AC7:AD8)</f>
        <v>2</v>
      </c>
      <c r="AE17" s="3">
        <f>MAX(AE7:AE8)</f>
        <v>6</v>
      </c>
      <c r="AF17" s="3"/>
      <c r="AG17" s="38"/>
      <c r="AH17" s="2">
        <f>MAX(AH7:AH8)</f>
        <v>3</v>
      </c>
      <c r="AI17" s="3"/>
      <c r="AJ17" s="3">
        <f>MAX(AI7:AJ8)</f>
        <v>2</v>
      </c>
      <c r="AK17" s="3">
        <f>MAX(AM7:AM8)</f>
        <v>0</v>
      </c>
      <c r="AL17" s="3"/>
      <c r="AM17" s="4"/>
      <c r="AN17" s="37">
        <f>MAX(AN7:AN8)</f>
        <v>3</v>
      </c>
      <c r="AO17" s="3"/>
      <c r="AP17" s="3">
        <f>MAX(AO7:AP8)</f>
        <v>2</v>
      </c>
      <c r="AQ17" s="3">
        <f>MAX(AQ7:AQ8)</f>
        <v>6</v>
      </c>
      <c r="AR17" s="3"/>
      <c r="AS17" s="38"/>
      <c r="AT17" s="2">
        <f>MAX(AT7:AT8)</f>
        <v>1</v>
      </c>
      <c r="AU17" s="3"/>
      <c r="AV17" s="3">
        <f>MAX(AU7:AV8)</f>
        <v>2</v>
      </c>
      <c r="AW17" s="3">
        <f>MAX(AW7:AW8)</f>
        <v>2</v>
      </c>
      <c r="AX17" s="3"/>
      <c r="AY17" s="4"/>
      <c r="AZ17" s="37">
        <f>MAX(AZ7:AZ8)</f>
        <v>3</v>
      </c>
      <c r="BA17" s="3"/>
      <c r="BB17" s="3">
        <f>MAX(BA7:BB8)</f>
        <v>2</v>
      </c>
      <c r="BC17" s="3">
        <f>MAX(BC7:BC8)</f>
        <v>6</v>
      </c>
      <c r="BD17" s="3"/>
      <c r="BE17" s="38"/>
      <c r="BF17" s="2">
        <f>MAX(BF7:BF8)</f>
        <v>2</v>
      </c>
      <c r="BG17" s="3"/>
      <c r="BH17" s="3">
        <f>MAX(BG7:BH8)</f>
        <v>2</v>
      </c>
      <c r="BI17" s="3">
        <f>MAX(BI7:BI8)</f>
        <v>4</v>
      </c>
      <c r="BJ17" s="3"/>
      <c r="BK17" s="4"/>
      <c r="BL17" s="2">
        <f>MAX(BL7:BL8)</f>
        <v>2</v>
      </c>
      <c r="BM17" s="3"/>
      <c r="BN17" s="3">
        <f>MAX(BM7:BN8)</f>
        <v>3</v>
      </c>
      <c r="BO17" s="3">
        <f>MAX(BO7:BO8)</f>
        <v>6</v>
      </c>
      <c r="BP17" s="3"/>
      <c r="BQ17" s="4"/>
      <c r="BR17" s="37">
        <f>MAX(BR7:BR8)</f>
        <v>3</v>
      </c>
      <c r="BS17" s="3"/>
      <c r="BT17" s="3">
        <f>MAX(BS7:BT8)</f>
        <v>1</v>
      </c>
      <c r="BU17" s="3">
        <f>MAX(BU7:BU8)</f>
        <v>3</v>
      </c>
      <c r="BV17" s="3"/>
      <c r="BW17" s="38"/>
      <c r="BX17" s="37">
        <f>MAX(BX7:BX8)</f>
        <v>3</v>
      </c>
      <c r="BY17" s="3"/>
      <c r="BZ17" s="3">
        <f>MAX(BY7:BZ8)</f>
        <v>1</v>
      </c>
      <c r="CA17" s="3">
        <f>MAX(CA7:CA8)</f>
        <v>3</v>
      </c>
      <c r="CB17" s="3"/>
      <c r="CC17" s="38"/>
      <c r="CD17" s="2">
        <f>MAX(CD7:CD8)</f>
        <v>2</v>
      </c>
      <c r="CE17" s="3"/>
      <c r="CF17" s="3">
        <f>MAX(CE7:CF8)</f>
        <v>3</v>
      </c>
      <c r="CG17" s="3">
        <f>MAX(CG7:CG8)</f>
        <v>6</v>
      </c>
      <c r="CH17" s="3"/>
      <c r="CI17" s="4"/>
      <c r="CJ17" s="2">
        <f>MAX(CJ7:CJ8)</f>
        <v>3</v>
      </c>
      <c r="CK17" s="3"/>
      <c r="CL17" s="3">
        <f>MAX(CK7:CL8)</f>
        <v>2</v>
      </c>
      <c r="CM17" s="3">
        <f>MAX(CM7:CM8)</f>
        <v>6</v>
      </c>
      <c r="CN17" s="38"/>
      <c r="CO17" s="4"/>
      <c r="CP17" s="10"/>
    </row>
    <row r="18" spans="2:94" ht="15.75" thickBot="1" x14ac:dyDescent="0.3">
      <c r="B18" s="6"/>
      <c r="C18" s="7" t="s">
        <v>250</v>
      </c>
      <c r="D18" s="6" t="str">
        <f>VLOOKUP(D17,'Ratings and dropdowns'!$C$2:$D$5,2,FALSE)</f>
        <v>High</v>
      </c>
      <c r="E18" s="7"/>
      <c r="F18" s="7" t="str">
        <f>VLOOKUP(F17,'Ratings and dropdowns'!$C$2:$D$5,2,FALSE)</f>
        <v>Medium</v>
      </c>
      <c r="G18" s="7" t="str">
        <f>VLOOKUP(G17,'Ratings and dropdowns'!$B$9:$C$14,2,FALSE)</f>
        <v>High</v>
      </c>
      <c r="H18" s="32"/>
      <c r="I18" s="8"/>
      <c r="J18" s="31" t="str">
        <f>VLOOKUP(J17,'Ratings and dropdowns'!$C$2:$D$5,2,FALSE)</f>
        <v>High</v>
      </c>
      <c r="K18" s="7"/>
      <c r="L18" s="7" t="str">
        <f>VLOOKUP(L17,'Ratings and dropdowns'!$C$2:$D$5,2,FALSE)</f>
        <v>High</v>
      </c>
      <c r="M18" s="7" t="str">
        <f>VLOOKUP(M17,'Ratings and dropdowns'!$B$9:$C$14,2,FALSE)</f>
        <v>High</v>
      </c>
      <c r="N18" s="7"/>
      <c r="O18" s="32"/>
      <c r="P18" s="6" t="str">
        <f>VLOOKUP(P17,'Ratings and dropdowns'!$C$2:$D$5,2,FALSE)</f>
        <v>High</v>
      </c>
      <c r="Q18" s="7"/>
      <c r="R18" s="7" t="str">
        <f>VLOOKUP(R17,'Ratings and dropdowns'!$C$2:$D$5,2,FALSE)</f>
        <v>High</v>
      </c>
      <c r="S18" s="7" t="str">
        <f>VLOOKUP(S17,'Ratings and dropdowns'!$B$9:$C$14,2,FALSE)</f>
        <v>High</v>
      </c>
      <c r="T18" s="7"/>
      <c r="U18" s="8"/>
      <c r="V18" s="6" t="str">
        <f>VLOOKUP(V17,'Ratings and dropdowns'!$C$2:$D$5,2,FALSE)</f>
        <v>High</v>
      </c>
      <c r="W18" s="7"/>
      <c r="X18" s="7" t="str">
        <f>VLOOKUP(X17,'Ratings and dropdowns'!$C$2:$D$5,2,FALSE)</f>
        <v>High</v>
      </c>
      <c r="Y18" s="7" t="str">
        <f>VLOOKUP(Y17,'Ratings and dropdowns'!$B$9:$C$14,2,FALSE)</f>
        <v>High</v>
      </c>
      <c r="Z18" s="7"/>
      <c r="AA18" s="8"/>
      <c r="AB18" s="31" t="str">
        <f>VLOOKUP(AB17,'Ratings and dropdowns'!$C$2:$D$5,2,FALSE)</f>
        <v>High</v>
      </c>
      <c r="AC18" s="7"/>
      <c r="AD18" s="7" t="str">
        <f>VLOOKUP(AD17,'Ratings and dropdowns'!$C$2:$D$5,2,FALSE)</f>
        <v>Medium</v>
      </c>
      <c r="AE18" s="7" t="str">
        <f>VLOOKUP(AE17,'Ratings and dropdowns'!$B$9:$C$14,2,FALSE)</f>
        <v>High</v>
      </c>
      <c r="AF18" s="7"/>
      <c r="AG18" s="32"/>
      <c r="AH18" s="59" t="str">
        <f>VLOOKUP(AH17,'Ratings and dropdowns'!$C$2:$D$5,2,FALSE)</f>
        <v>High</v>
      </c>
      <c r="AI18" s="7"/>
      <c r="AJ18" s="7" t="str">
        <f>VLOOKUP(AJ17,'Ratings and dropdowns'!$C$2:$D$5,2,FALSE)</f>
        <v>Medium</v>
      </c>
      <c r="AK18" s="7" t="e">
        <f>VLOOKUP(AK17,'Ratings and dropdowns'!$B$9:$C$14,2,FALSE)</f>
        <v>#N/A</v>
      </c>
      <c r="AL18" s="7"/>
      <c r="AM18" s="8"/>
      <c r="AN18" s="31" t="str">
        <f>VLOOKUP(AN17,'Ratings and dropdowns'!$C$2:$D$5,2,FALSE)</f>
        <v>High</v>
      </c>
      <c r="AO18" s="7"/>
      <c r="AP18" s="7" t="str">
        <f>VLOOKUP(AP17,'Ratings and dropdowns'!$C$2:$D$5,2,FALSE)</f>
        <v>Medium</v>
      </c>
      <c r="AQ18" s="7" t="str">
        <f>VLOOKUP(AQ17,'Ratings and dropdowns'!$B$9:$C$14,2,FALSE)</f>
        <v>High</v>
      </c>
      <c r="AR18" s="7"/>
      <c r="AS18" s="32"/>
      <c r="AT18" s="6" t="str">
        <f>VLOOKUP(AT17,'Ratings and dropdowns'!$C$2:$D$5,2,FALSE)</f>
        <v>Low</v>
      </c>
      <c r="AU18" s="7"/>
      <c r="AV18" s="7" t="str">
        <f>VLOOKUP(AV17,'Ratings and dropdowns'!$C$2:$D$5,2,FALSE)</f>
        <v>Medium</v>
      </c>
      <c r="AW18" s="7" t="str">
        <f>VLOOKUP(AW17,'Ratings and dropdowns'!$B$9:$C$14,2,FALSE)</f>
        <v>Low</v>
      </c>
      <c r="AX18" s="7"/>
      <c r="AY18" s="8"/>
      <c r="AZ18" s="31" t="str">
        <f>VLOOKUP(AZ17,'Ratings and dropdowns'!$C$2:$D$5,2,FALSE)</f>
        <v>High</v>
      </c>
      <c r="BA18" s="7"/>
      <c r="BB18" s="7" t="str">
        <f>VLOOKUP(BB17,'Ratings and dropdowns'!$C$2:$D$5,2,FALSE)</f>
        <v>Medium</v>
      </c>
      <c r="BC18" s="7" t="str">
        <f>VLOOKUP(BC17,'Ratings and dropdowns'!$B$9:$C$14,2,FALSE)</f>
        <v>High</v>
      </c>
      <c r="BD18" s="7"/>
      <c r="BE18" s="32"/>
      <c r="BF18" s="6" t="str">
        <f>VLOOKUP(BF17,'Ratings and dropdowns'!$C$2:$D$5,2,FALSE)</f>
        <v>Medium</v>
      </c>
      <c r="BG18" s="7"/>
      <c r="BH18" s="7" t="str">
        <f>VLOOKUP(BH17,'Ratings and dropdowns'!$C$2:$D$5,2,FALSE)</f>
        <v>Medium</v>
      </c>
      <c r="BI18" s="7" t="str">
        <f>VLOOKUP(BI17,'Ratings and dropdowns'!$B$9:$C$14,2,FALSE)</f>
        <v>Medium</v>
      </c>
      <c r="BJ18" s="7"/>
      <c r="BK18" s="8"/>
      <c r="BL18" s="6" t="str">
        <f>VLOOKUP(BL17,'Ratings and dropdowns'!$C$2:$D$5,2,FALSE)</f>
        <v>Medium</v>
      </c>
      <c r="BM18" s="7"/>
      <c r="BN18" s="7" t="str">
        <f>VLOOKUP(BN17,'Ratings and dropdowns'!$C$2:$D$5,2,FALSE)</f>
        <v>High</v>
      </c>
      <c r="BO18" s="7" t="str">
        <f>VLOOKUP(BO17,'Ratings and dropdowns'!$B$9:$C$14,2,FALSE)</f>
        <v>High</v>
      </c>
      <c r="BP18" s="7"/>
      <c r="BQ18" s="8"/>
      <c r="BR18" s="31" t="str">
        <f>VLOOKUP(BR17,'Ratings and dropdowns'!$C$2:$D$5,2,FALSE)</f>
        <v>High</v>
      </c>
      <c r="BS18" s="7"/>
      <c r="BT18" s="7" t="str">
        <f>VLOOKUP(BT17,'Ratings and dropdowns'!$C$2:$D$5,2,FALSE)</f>
        <v>Low</v>
      </c>
      <c r="BU18" s="7" t="str">
        <f>VLOOKUP(BU17,'Ratings and dropdowns'!$B$9:$C$14,2,FALSE)</f>
        <v>Medium</v>
      </c>
      <c r="BV18" s="7"/>
      <c r="BW18" s="32"/>
      <c r="BX18" s="31" t="str">
        <f>VLOOKUP(BX17,'Ratings and dropdowns'!$C$2:$D$5,2,FALSE)</f>
        <v>High</v>
      </c>
      <c r="BY18" s="7"/>
      <c r="BZ18" s="7" t="str">
        <f>VLOOKUP(BZ17,'Ratings and dropdowns'!$C$2:$D$5,2,FALSE)</f>
        <v>Low</v>
      </c>
      <c r="CA18" s="7" t="str">
        <f>VLOOKUP(CA17,'Ratings and dropdowns'!$B$9:$C$14,2,FALSE)</f>
        <v>Medium</v>
      </c>
      <c r="CB18" s="7"/>
      <c r="CC18" s="32"/>
      <c r="CD18" s="6" t="str">
        <f>VLOOKUP(CD17,'Ratings and dropdowns'!$C$2:$D$5,2,FALSE)</f>
        <v>Medium</v>
      </c>
      <c r="CE18" s="7"/>
      <c r="CF18" s="7" t="str">
        <f>VLOOKUP(CF17,'Ratings and dropdowns'!$C$2:$D$5,2,FALSE)</f>
        <v>High</v>
      </c>
      <c r="CG18" s="7" t="str">
        <f>VLOOKUP(CG17,'Ratings and dropdowns'!$B$9:$C$14,2,FALSE)</f>
        <v>High</v>
      </c>
      <c r="CH18" s="7"/>
      <c r="CI18" s="8"/>
      <c r="CJ18" s="6" t="str">
        <f>VLOOKUP(CJ17,'Ratings and dropdowns'!$C$2:$D$5,2,FALSE)</f>
        <v>High</v>
      </c>
      <c r="CK18" s="7"/>
      <c r="CL18" s="7" t="str">
        <f>VLOOKUP(CL17,'Ratings and dropdowns'!$C$2:$D$5,2,FALSE)</f>
        <v>Medium</v>
      </c>
      <c r="CM18" s="7" t="str">
        <f>VLOOKUP(CM17,'Ratings and dropdowns'!$B$9:$C$14,2,FALSE)</f>
        <v>High</v>
      </c>
      <c r="CN18" s="32"/>
      <c r="CO18" s="8"/>
      <c r="CP18" s="39"/>
    </row>
  </sheetData>
  <sheetProtection algorithmName="SHA-512" hashValue="UmsfE6gG+w3vKyJ23X3iJDw2oMvU65SnqLih1nWLwpKTEAEqdhYjkSHfkwjXmzbLW7cwSauF9VmNFUnPfSdg4g==" saltValue="aUGhBBkNBqraiNZQb9q4SQ==" spinCount="100000" sheet="1" objects="1" scenarios="1"/>
  <mergeCells count="34">
    <mergeCell ref="C3:C6"/>
    <mergeCell ref="B3:B6"/>
    <mergeCell ref="AZ4:BE4"/>
    <mergeCell ref="BF4:BK4"/>
    <mergeCell ref="AN5:AS5"/>
    <mergeCell ref="AT5:AY5"/>
    <mergeCell ref="AZ5:BE5"/>
    <mergeCell ref="BF5:BK5"/>
    <mergeCell ref="AH5:AM5"/>
    <mergeCell ref="V4:AA4"/>
    <mergeCell ref="V5:AA5"/>
    <mergeCell ref="D5:I5"/>
    <mergeCell ref="J5:O5"/>
    <mergeCell ref="P5:U5"/>
    <mergeCell ref="AB5:AG5"/>
    <mergeCell ref="D3:AY3"/>
    <mergeCell ref="D4:I4"/>
    <mergeCell ref="J4:O4"/>
    <mergeCell ref="P4:U4"/>
    <mergeCell ref="AB4:AG4"/>
    <mergeCell ref="AH4:AM4"/>
    <mergeCell ref="AN4:AS4"/>
    <mergeCell ref="AT4:AY4"/>
    <mergeCell ref="CJ4:CO4"/>
    <mergeCell ref="CJ5:CO5"/>
    <mergeCell ref="BL5:BQ5"/>
    <mergeCell ref="BL4:BQ4"/>
    <mergeCell ref="CP3:CP6"/>
    <mergeCell ref="BR4:BW4"/>
    <mergeCell ref="BX4:CC4"/>
    <mergeCell ref="BX5:CC5"/>
    <mergeCell ref="CD4:CI4"/>
    <mergeCell ref="CD5:CI5"/>
    <mergeCell ref="BR5:BW5"/>
  </mergeCells>
  <conditionalFormatting sqref="D7:F14 AM7:AP14 AY7:BB14 BE7:BH14 BK7:BN14 BQ7:BT14 BW7:BZ14 CC7:CF14 CI7:CL14 CO7:CO14">
    <cfRule type="cellIs" dxfId="66" priority="248" operator="equal">
      <formula>2</formula>
    </cfRule>
    <cfRule type="cellIs" dxfId="65" priority="247" operator="equal">
      <formula>1</formula>
    </cfRule>
    <cfRule type="cellIs" dxfId="64" priority="249" operator="equal">
      <formula>3</formula>
    </cfRule>
  </conditionalFormatting>
  <conditionalFormatting sqref="D17:CO17">
    <cfRule type="cellIs" dxfId="63" priority="171" operator="equal">
      <formula>3</formula>
    </cfRule>
    <cfRule type="cellIs" dxfId="62" priority="170" operator="equal">
      <formula>2</formula>
    </cfRule>
    <cfRule type="cellIs" dxfId="61" priority="169" operator="equal">
      <formula>1</formula>
    </cfRule>
  </conditionalFormatting>
  <conditionalFormatting sqref="D18:CO18">
    <cfRule type="cellIs" dxfId="60" priority="154" operator="equal">
      <formula>"Low"</formula>
    </cfRule>
    <cfRule type="cellIs" dxfId="59" priority="156" operator="equal">
      <formula>"High"</formula>
    </cfRule>
    <cfRule type="cellIs" dxfId="58" priority="155" operator="equal">
      <formula>"Medium"</formula>
    </cfRule>
  </conditionalFormatting>
  <conditionalFormatting sqref="G7:G14 M7:M14 S7:S14 AE7:AE14 AK7:AK14 AQ7:AQ14 AW7:AW14 BC7:BC14 BI7:BI14 BU7:BU14 CG7:CG14 G17 M17 S17 AE17 AK17 AQ17 AW17 BC17 BI17 BU17 CG17">
    <cfRule type="cellIs" dxfId="57" priority="153" operator="greaterThanOrEqual">
      <formula>6</formula>
    </cfRule>
    <cfRule type="cellIs" dxfId="56" priority="152" operator="between">
      <formula>3</formula>
      <formula>4</formula>
    </cfRule>
    <cfRule type="cellIs" dxfId="55" priority="151" operator="between">
      <formula>1</formula>
      <formula>2</formula>
    </cfRule>
  </conditionalFormatting>
  <conditionalFormatting sqref="I7:L14">
    <cfRule type="cellIs" dxfId="54" priority="38" operator="equal">
      <formula>2</formula>
    </cfRule>
    <cfRule type="cellIs" dxfId="53" priority="39" operator="equal">
      <formula>3</formula>
    </cfRule>
    <cfRule type="cellIs" dxfId="52" priority="37" operator="equal">
      <formula>1</formula>
    </cfRule>
  </conditionalFormatting>
  <conditionalFormatting sqref="O7:R14">
    <cfRule type="cellIs" dxfId="51" priority="34" operator="equal">
      <formula>1</formula>
    </cfRule>
    <cfRule type="cellIs" dxfId="50" priority="35" operator="equal">
      <formula>2</formula>
    </cfRule>
    <cfRule type="cellIs" dxfId="49" priority="36" operator="equal">
      <formula>3</formula>
    </cfRule>
  </conditionalFormatting>
  <conditionalFormatting sqref="P15:AA15">
    <cfRule type="cellIs" dxfId="48" priority="244" operator="equal">
      <formula>"Low"</formula>
    </cfRule>
    <cfRule type="cellIs" dxfId="47" priority="245" operator="equal">
      <formula>"Medium"</formula>
    </cfRule>
    <cfRule type="cellIs" dxfId="46" priority="246" operator="equal">
      <formula>"High"</formula>
    </cfRule>
  </conditionalFormatting>
  <conditionalFormatting sqref="U7:X14">
    <cfRule type="cellIs" dxfId="45" priority="4" operator="equal">
      <formula>1</formula>
    </cfRule>
    <cfRule type="cellIs" dxfId="44" priority="5" operator="equal">
      <formula>2</formula>
    </cfRule>
    <cfRule type="cellIs" dxfId="43" priority="6" operator="equal">
      <formula>3</formula>
    </cfRule>
  </conditionalFormatting>
  <conditionalFormatting sqref="Y7:Y14 Y17">
    <cfRule type="cellIs" dxfId="42" priority="22" operator="between">
      <formula>1</formula>
      <formula>2</formula>
    </cfRule>
    <cfRule type="cellIs" dxfId="41" priority="23" operator="between">
      <formula>3</formula>
      <formula>4</formula>
    </cfRule>
    <cfRule type="cellIs" dxfId="40" priority="24" operator="greaterThanOrEqual">
      <formula>6</formula>
    </cfRule>
  </conditionalFormatting>
  <conditionalFormatting sqref="AA7:AD14">
    <cfRule type="cellIs" dxfId="39" priority="33" operator="equal">
      <formula>3</formula>
    </cfRule>
    <cfRule type="cellIs" dxfId="38" priority="32" operator="equal">
      <formula>2</formula>
    </cfRule>
    <cfRule type="cellIs" dxfId="37" priority="31" operator="equal">
      <formula>1</formula>
    </cfRule>
  </conditionalFormatting>
  <conditionalFormatting sqref="AF15">
    <cfRule type="cellIs" dxfId="36" priority="196" operator="equal">
      <formula>"Low"</formula>
    </cfRule>
    <cfRule type="cellIs" dxfId="35" priority="197" operator="equal">
      <formula>"Medium"</formula>
    </cfRule>
    <cfRule type="cellIs" dxfId="34" priority="198" operator="equal">
      <formula>"High"</formula>
    </cfRule>
  </conditionalFormatting>
  <conditionalFormatting sqref="AG7:AJ14">
    <cfRule type="cellIs" dxfId="33" priority="30" operator="equal">
      <formula>3</formula>
    </cfRule>
    <cfRule type="cellIs" dxfId="32" priority="29" operator="equal">
      <formula>2</formula>
    </cfRule>
    <cfRule type="cellIs" dxfId="31" priority="28" operator="equal">
      <formula>1</formula>
    </cfRule>
  </conditionalFormatting>
  <conditionalFormatting sqref="AS7:AV14">
    <cfRule type="cellIs" dxfId="30" priority="27" operator="equal">
      <formula>3</formula>
    </cfRule>
    <cfRule type="cellIs" dxfId="29" priority="26" operator="equal">
      <formula>2</formula>
    </cfRule>
    <cfRule type="cellIs" dxfId="28" priority="25" operator="equal">
      <formula>1</formula>
    </cfRule>
  </conditionalFormatting>
  <conditionalFormatting sqref="BO7:BO14 BO17">
    <cfRule type="cellIs" dxfId="27" priority="71" operator="between">
      <formula>3</formula>
      <formula>4</formula>
    </cfRule>
    <cfRule type="cellIs" dxfId="26" priority="72" operator="greaterThanOrEqual">
      <formula>6</formula>
    </cfRule>
    <cfRule type="cellIs" dxfId="25" priority="70" operator="between">
      <formula>1</formula>
      <formula>2</formula>
    </cfRule>
  </conditionalFormatting>
  <conditionalFormatting sqref="CA7:CA14 CA17">
    <cfRule type="cellIs" dxfId="24" priority="118" operator="between">
      <formula>1</formula>
      <formula>2</formula>
    </cfRule>
    <cfRule type="cellIs" dxfId="23" priority="119" operator="between">
      <formula>3</formula>
      <formula>4</formula>
    </cfRule>
    <cfRule type="cellIs" dxfId="22" priority="120" operator="greaterThanOrEqual">
      <formula>6</formula>
    </cfRule>
  </conditionalFormatting>
  <conditionalFormatting sqref="CM7:CM14 CM17">
    <cfRule type="cellIs" dxfId="21" priority="2" operator="between">
      <formula>3</formula>
      <formula>4</formula>
    </cfRule>
    <cfRule type="cellIs" dxfId="20" priority="3" operator="greaterThanOrEqual">
      <formula>6</formula>
    </cfRule>
    <cfRule type="cellIs" dxfId="19" priority="1" operator="between">
      <formula>1</formula>
      <formula>2</formula>
    </cfRule>
  </conditionalFormatting>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1242D-BCE9-4598-A9EC-96AA678F882B}">
  <sheetPr>
    <tabColor rgb="FF92D050"/>
  </sheetPr>
  <dimension ref="B1:R14"/>
  <sheetViews>
    <sheetView zoomScale="70" zoomScaleNormal="70" workbookViewId="0">
      <selection sqref="A1:T26"/>
    </sheetView>
  </sheetViews>
  <sheetFormatPr defaultRowHeight="14.25" x14ac:dyDescent="0.2"/>
  <cols>
    <col min="1" max="1" width="3.375" customWidth="1"/>
    <col min="2" max="2" width="11.75" customWidth="1"/>
    <col min="3" max="3" width="16.5" style="87" customWidth="1"/>
    <col min="4" max="4" width="22.75" customWidth="1"/>
    <col min="5" max="5" width="15.5" customWidth="1"/>
    <col min="6" max="7" width="15.625" customWidth="1"/>
    <col min="8" max="8" width="18" customWidth="1"/>
    <col min="9" max="9" width="20.25" customWidth="1"/>
    <col min="10" max="10" width="18.125" customWidth="1"/>
    <col min="11" max="18" width="17.75" customWidth="1"/>
    <col min="19" max="19" width="25.625" customWidth="1"/>
  </cols>
  <sheetData>
    <row r="1" spans="2:18" ht="15" customHeight="1" thickBot="1" x14ac:dyDescent="0.25"/>
    <row r="2" spans="2:18" ht="15.75" customHeight="1" x14ac:dyDescent="0.25">
      <c r="B2" s="218" t="s">
        <v>188</v>
      </c>
      <c r="C2" s="228" t="s">
        <v>251</v>
      </c>
      <c r="D2" s="211" t="s">
        <v>189</v>
      </c>
      <c r="E2" s="213"/>
      <c r="F2" s="213"/>
      <c r="G2" s="213"/>
      <c r="H2" s="213"/>
      <c r="I2" s="213"/>
      <c r="J2" s="213"/>
      <c r="K2" s="213"/>
      <c r="L2" s="213"/>
      <c r="M2" s="213"/>
      <c r="N2" s="213"/>
      <c r="O2" s="213"/>
      <c r="P2" s="214"/>
      <c r="Q2" s="214"/>
      <c r="R2" s="227"/>
    </row>
    <row r="3" spans="2:18" ht="45" customHeight="1" x14ac:dyDescent="0.25">
      <c r="B3" s="219"/>
      <c r="C3" s="229"/>
      <c r="D3" s="92" t="s">
        <v>25</v>
      </c>
      <c r="E3" s="53" t="s">
        <v>29</v>
      </c>
      <c r="F3" s="53" t="s">
        <v>34</v>
      </c>
      <c r="G3" s="53" t="s">
        <v>39</v>
      </c>
      <c r="H3" s="53" t="s">
        <v>43</v>
      </c>
      <c r="I3" s="53" t="s">
        <v>47</v>
      </c>
      <c r="J3" s="53" t="s">
        <v>51</v>
      </c>
      <c r="K3" s="53" t="s">
        <v>56</v>
      </c>
      <c r="L3" s="53" t="s">
        <v>61</v>
      </c>
      <c r="M3" s="53" t="s">
        <v>64</v>
      </c>
      <c r="N3" s="53" t="s">
        <v>67</v>
      </c>
      <c r="O3" s="53" t="s">
        <v>70</v>
      </c>
      <c r="P3" s="89" t="s">
        <v>74</v>
      </c>
      <c r="Q3" s="89" t="s">
        <v>77</v>
      </c>
      <c r="R3" s="60" t="s">
        <v>80</v>
      </c>
    </row>
    <row r="4" spans="2:18" ht="14.1" customHeight="1" x14ac:dyDescent="0.25">
      <c r="B4" s="219"/>
      <c r="C4" s="229"/>
      <c r="D4" s="92" t="s">
        <v>194</v>
      </c>
      <c r="E4" s="53" t="s">
        <v>252</v>
      </c>
      <c r="F4" s="53" t="s">
        <v>252</v>
      </c>
      <c r="G4" s="53" t="s">
        <v>252</v>
      </c>
      <c r="H4" s="53" t="s">
        <v>252</v>
      </c>
      <c r="I4" s="53" t="s">
        <v>252</v>
      </c>
      <c r="J4" s="53" t="s">
        <v>252</v>
      </c>
      <c r="K4" s="53" t="s">
        <v>252</v>
      </c>
      <c r="L4" s="53" t="s">
        <v>252</v>
      </c>
      <c r="M4" s="53" t="s">
        <v>252</v>
      </c>
      <c r="N4" s="53" t="s">
        <v>252</v>
      </c>
      <c r="O4" s="53" t="s">
        <v>252</v>
      </c>
      <c r="P4" s="53" t="s">
        <v>252</v>
      </c>
      <c r="Q4" s="89" t="s">
        <v>252</v>
      </c>
      <c r="R4" s="60" t="s">
        <v>253</v>
      </c>
    </row>
    <row r="5" spans="2:18" ht="14.45" customHeight="1" x14ac:dyDescent="0.25">
      <c r="B5" s="219"/>
      <c r="C5" s="229"/>
      <c r="D5" s="93" t="s">
        <v>254</v>
      </c>
      <c r="E5" s="81" t="s">
        <v>254</v>
      </c>
      <c r="F5" s="81" t="s">
        <v>254</v>
      </c>
      <c r="G5" s="81" t="s">
        <v>254</v>
      </c>
      <c r="H5" s="81" t="s">
        <v>254</v>
      </c>
      <c r="I5" s="81" t="s">
        <v>254</v>
      </c>
      <c r="J5" s="81" t="s">
        <v>254</v>
      </c>
      <c r="K5" s="81" t="s">
        <v>254</v>
      </c>
      <c r="L5" s="81" t="s">
        <v>254</v>
      </c>
      <c r="M5" s="81" t="s">
        <v>254</v>
      </c>
      <c r="N5" s="81" t="s">
        <v>254</v>
      </c>
      <c r="O5" s="81" t="s">
        <v>254</v>
      </c>
      <c r="P5" s="81" t="s">
        <v>254</v>
      </c>
      <c r="Q5" s="113" t="s">
        <v>254</v>
      </c>
      <c r="R5" s="82" t="s">
        <v>254</v>
      </c>
    </row>
    <row r="6" spans="2:18" ht="14.45" customHeight="1" x14ac:dyDescent="0.25">
      <c r="B6" s="219"/>
      <c r="C6" s="229"/>
      <c r="D6" s="94"/>
      <c r="E6" s="83">
        <v>6</v>
      </c>
      <c r="F6" s="83">
        <v>12</v>
      </c>
      <c r="G6" s="83">
        <v>18</v>
      </c>
      <c r="H6" s="83">
        <v>24</v>
      </c>
      <c r="I6" s="83">
        <v>30</v>
      </c>
      <c r="J6" s="83">
        <v>36</v>
      </c>
      <c r="K6" s="83">
        <v>42</v>
      </c>
      <c r="L6" s="83">
        <v>48</v>
      </c>
      <c r="M6" s="83">
        <v>54</v>
      </c>
      <c r="N6" s="83">
        <v>60</v>
      </c>
      <c r="O6" s="83">
        <v>66</v>
      </c>
      <c r="P6" s="83">
        <v>72</v>
      </c>
      <c r="Q6" s="83">
        <v>78</v>
      </c>
      <c r="R6" s="83">
        <v>84</v>
      </c>
    </row>
    <row r="7" spans="2:18" ht="69.95" customHeight="1" x14ac:dyDescent="0.2">
      <c r="B7" s="5" t="str">
        <f>'2a. Climate impact screening'!B7</f>
        <v>People</v>
      </c>
      <c r="C7" s="96" t="str">
        <f>'2a. Climate impact screening'!C7</f>
        <v>Working from home</v>
      </c>
      <c r="D7" s="95">
        <f>'2a. Climate impact screening'!G7</f>
        <v>6</v>
      </c>
      <c r="E7" s="40">
        <f ca="1">OFFSET('2a. Climate impact screening'!$G7,0,E$6)</f>
        <v>9</v>
      </c>
      <c r="F7" s="40">
        <f ca="1">OFFSET('2a. Climate impact screening'!$G7,0,F$6)</f>
        <v>9</v>
      </c>
      <c r="G7" s="40">
        <f ca="1">OFFSET('2a. Climate impact screening'!$G7,0,G$6)</f>
        <v>9</v>
      </c>
      <c r="H7" s="40">
        <f ca="1">OFFSET('2a. Climate impact screening'!$G7,0,H$6)</f>
        <v>6</v>
      </c>
      <c r="I7" s="40">
        <f ca="1">OFFSET('2a. Climate impact screening'!$G7,0,I$6)</f>
        <v>2</v>
      </c>
      <c r="J7" s="40">
        <f ca="1">OFFSET('2a. Climate impact screening'!$G7,0,J$6)</f>
        <v>6</v>
      </c>
      <c r="K7" s="40">
        <f ca="1">OFFSET('2a. Climate impact screening'!$G7,0,K$6)</f>
        <v>2</v>
      </c>
      <c r="L7" s="40">
        <f ca="1">OFFSET('2a. Climate impact screening'!$G7,0,L$6)</f>
        <v>4</v>
      </c>
      <c r="M7" s="40">
        <f ca="1">OFFSET('2a. Climate impact screening'!$G7,0,M$6)</f>
        <v>2</v>
      </c>
      <c r="N7" s="40">
        <f ca="1">OFFSET('2a. Climate impact screening'!$G7,0,N$6)</f>
        <v>3</v>
      </c>
      <c r="O7" s="40">
        <f ca="1">OFFSET('2a. Climate impact screening'!$G7,0,O$6)</f>
        <v>3</v>
      </c>
      <c r="P7" s="40">
        <f ca="1">OFFSET('2a. Climate impact screening'!$G7,0,P$6)</f>
        <v>3</v>
      </c>
      <c r="Q7" s="114">
        <f ca="1">OFFSET('2a. Climate impact screening'!$G7,0,Q$6)</f>
        <v>3</v>
      </c>
      <c r="R7" s="44">
        <f ca="1">OFFSET('2a. Climate impact screening'!$G7,0,R$6)</f>
        <v>6</v>
      </c>
    </row>
    <row r="8" spans="2:18" ht="69.95" customHeight="1" x14ac:dyDescent="0.2">
      <c r="B8" s="5" t="str">
        <f>'2a. Climate impact screening'!B8</f>
        <v>People</v>
      </c>
      <c r="C8" s="96" t="str">
        <f>'2a. Climate impact screening'!C8</f>
        <v>Travelling: commuting or for business</v>
      </c>
      <c r="D8" s="95">
        <f>'2a. Climate impact screening'!G8</f>
        <v>6</v>
      </c>
      <c r="E8" s="40">
        <f ca="1">OFFSET('2a. Climate impact screening'!$G8,0,E$6)</f>
        <v>9</v>
      </c>
      <c r="F8" s="40">
        <f ca="1">OFFSET('2a. Climate impact screening'!$G8,0,F$6)</f>
        <v>9</v>
      </c>
      <c r="G8" s="40">
        <f ca="1">OFFSET('2a. Climate impact screening'!$G8,0,G$6)</f>
        <v>9</v>
      </c>
      <c r="H8" s="40">
        <f ca="1">OFFSET('2a. Climate impact screening'!$G8,0,H$6)</f>
        <v>4</v>
      </c>
      <c r="I8" s="40">
        <f ca="1">OFFSET('2a. Climate impact screening'!$G8,0,I$6)</f>
        <v>6</v>
      </c>
      <c r="J8" s="40">
        <f ca="1">OFFSET('2a. Climate impact screening'!$G8,0,J$6)</f>
        <v>6</v>
      </c>
      <c r="K8" s="40">
        <f ca="1">OFFSET('2a. Climate impact screening'!$G8,0,K$6)</f>
        <v>2</v>
      </c>
      <c r="L8" s="40">
        <f ca="1">OFFSET('2a. Climate impact screening'!$G8,0,L$6)</f>
        <v>6</v>
      </c>
      <c r="M8" s="40">
        <f ca="1">OFFSET('2a. Climate impact screening'!$G8,0,M$6)</f>
        <v>4</v>
      </c>
      <c r="N8" s="40">
        <f ca="1">OFFSET('2a. Climate impact screening'!$G8,0,N$6)</f>
        <v>6</v>
      </c>
      <c r="O8" s="40">
        <f ca="1">OFFSET('2a. Climate impact screening'!$G8,0,O$6)</f>
        <v>3</v>
      </c>
      <c r="P8" s="40">
        <f ca="1">OFFSET('2a. Climate impact screening'!$G8,0,P$6)</f>
        <v>3</v>
      </c>
      <c r="Q8" s="114">
        <f ca="1">OFFSET('2a. Climate impact screening'!$G8,0,Q$6)</f>
        <v>6</v>
      </c>
      <c r="R8" s="44">
        <f ca="1">OFFSET('2a. Climate impact screening'!$G8,0,R$6)</f>
        <v>6</v>
      </c>
    </row>
    <row r="9" spans="2:18" ht="69.95" customHeight="1" x14ac:dyDescent="0.2">
      <c r="B9" s="5" t="str">
        <f>'2a. Climate impact screening'!B9</f>
        <v>People</v>
      </c>
      <c r="C9" s="96" t="str">
        <f>'2a. Climate impact screening'!C9</f>
        <v>Working outside</v>
      </c>
      <c r="D9" s="95">
        <f>'2a. Climate impact screening'!G9</f>
        <v>6</v>
      </c>
      <c r="E9" s="40">
        <f ca="1">OFFSET('2a. Climate impact screening'!$G9,0,E$6)</f>
        <v>9</v>
      </c>
      <c r="F9" s="40">
        <f ca="1">OFFSET('2a. Climate impact screening'!$G9,0,F$6)</f>
        <v>9</v>
      </c>
      <c r="G9" s="40">
        <f ca="1">OFFSET('2a. Climate impact screening'!$G9,0,G$6)</f>
        <v>9</v>
      </c>
      <c r="H9" s="40">
        <f ca="1">OFFSET('2a. Climate impact screening'!$G9,0,H$6)</f>
        <v>6</v>
      </c>
      <c r="I9" s="40">
        <f ca="1">OFFSET('2a. Climate impact screening'!$G9,0,I$6)</f>
        <v>6</v>
      </c>
      <c r="J9" s="40">
        <f ca="1">OFFSET('2a. Climate impact screening'!$G9,0,J$6)</f>
        <v>6</v>
      </c>
      <c r="K9" s="40">
        <f ca="1">OFFSET('2a. Climate impact screening'!$G9,0,K$6)</f>
        <v>2</v>
      </c>
      <c r="L9" s="40">
        <f ca="1">OFFSET('2a. Climate impact screening'!$G9,0,L$6)</f>
        <v>6</v>
      </c>
      <c r="M9" s="40">
        <f ca="1">OFFSET('2a. Climate impact screening'!$G9,0,M$6)</f>
        <v>4</v>
      </c>
      <c r="N9" s="40">
        <f ca="1">OFFSET('2a. Climate impact screening'!$G9,0,N$6)</f>
        <v>6</v>
      </c>
      <c r="O9" s="40">
        <f ca="1">OFFSET('2a. Climate impact screening'!$G9,0,O$6)</f>
        <v>3</v>
      </c>
      <c r="P9" s="40">
        <f ca="1">OFFSET('2a. Climate impact screening'!$G9,0,P$6)</f>
        <v>3</v>
      </c>
      <c r="Q9" s="114">
        <f ca="1">OFFSET('2a. Climate impact screening'!$G9,0,Q$6)</f>
        <v>6</v>
      </c>
      <c r="R9" s="44">
        <f ca="1">OFFSET('2a. Climate impact screening'!$G9,0,R$6)</f>
        <v>6</v>
      </c>
    </row>
    <row r="10" spans="2:18" ht="69.95" customHeight="1" x14ac:dyDescent="0.2">
      <c r="B10" s="5" t="str">
        <f>'2a. Climate impact screening'!B10</f>
        <v>People</v>
      </c>
      <c r="C10" s="96" t="str">
        <f>'2a. Climate impact screening'!C10</f>
        <v>Working from an office</v>
      </c>
      <c r="D10" s="95">
        <f>'2a. Climate impact screening'!G10</f>
        <v>6</v>
      </c>
      <c r="E10" s="40">
        <f ca="1">OFFSET('2a. Climate impact screening'!$G10,0,E$6)</f>
        <v>9</v>
      </c>
      <c r="F10" s="40">
        <f ca="1">OFFSET('2a. Climate impact screening'!$G10,0,F$6)</f>
        <v>9</v>
      </c>
      <c r="G10" s="40">
        <f ca="1">OFFSET('2a. Climate impact screening'!$G10,0,G$6)</f>
        <v>9</v>
      </c>
      <c r="H10" s="40">
        <f ca="1">OFFSET('2a. Climate impact screening'!$G10,0,H$6)</f>
        <v>4</v>
      </c>
      <c r="I10" s="40">
        <f ca="1">OFFSET('2a. Climate impact screening'!$G10,0,I$6)</f>
        <v>2</v>
      </c>
      <c r="J10" s="40">
        <f ca="1">OFFSET('2a. Climate impact screening'!$G10,0,J$6)</f>
        <v>6</v>
      </c>
      <c r="K10" s="40">
        <f ca="1">OFFSET('2a. Climate impact screening'!$G10,0,K$6)</f>
        <v>2</v>
      </c>
      <c r="L10" s="40">
        <f ca="1">OFFSET('2a. Climate impact screening'!$G10,0,L$6)</f>
        <v>4</v>
      </c>
      <c r="M10" s="40">
        <f ca="1">OFFSET('2a. Climate impact screening'!$G10,0,M$6)</f>
        <v>2</v>
      </c>
      <c r="N10" s="40">
        <f ca="1">OFFSET('2a. Climate impact screening'!$G10,0,N$6)</f>
        <v>3</v>
      </c>
      <c r="O10" s="40">
        <f ca="1">OFFSET('2a. Climate impact screening'!$G10,0,O$6)</f>
        <v>3</v>
      </c>
      <c r="P10" s="40">
        <f ca="1">OFFSET('2a. Climate impact screening'!$G10,0,P$6)</f>
        <v>3</v>
      </c>
      <c r="Q10" s="114">
        <f ca="1">OFFSET('2a. Climate impact screening'!$G10,0,Q$6)</f>
        <v>3</v>
      </c>
      <c r="R10" s="44">
        <f ca="1">OFFSET('2a. Climate impact screening'!$G10,0,R$6)</f>
        <v>6</v>
      </c>
    </row>
    <row r="11" spans="2:18" ht="69.95" customHeight="1" x14ac:dyDescent="0.2">
      <c r="B11" s="5" t="str">
        <f>'2a. Climate impact screening'!B11</f>
        <v>People</v>
      </c>
      <c r="C11" s="96" t="str">
        <f>'2a. Climate impact screening'!C11</f>
        <v>Working from a road depot or service area</v>
      </c>
      <c r="D11" s="95">
        <f>'2a. Climate impact screening'!G11</f>
        <v>6</v>
      </c>
      <c r="E11" s="40">
        <f ca="1">OFFSET('2a. Climate impact screening'!$G11,0,E$6)</f>
        <v>9</v>
      </c>
      <c r="F11" s="40">
        <f ca="1">OFFSET('2a. Climate impact screening'!$G11,0,F$6)</f>
        <v>9</v>
      </c>
      <c r="G11" s="40">
        <f ca="1">OFFSET('2a. Climate impact screening'!$G11,0,G$6)</f>
        <v>9</v>
      </c>
      <c r="H11" s="40">
        <f ca="1">OFFSET('2a. Climate impact screening'!$G11,0,H$6)</f>
        <v>6</v>
      </c>
      <c r="I11" s="40">
        <f ca="1">OFFSET('2a. Climate impact screening'!$G11,0,I$6)</f>
        <v>2</v>
      </c>
      <c r="J11" s="40">
        <f ca="1">OFFSET('2a. Climate impact screening'!$G11,0,J$6)</f>
        <v>6</v>
      </c>
      <c r="K11" s="40">
        <f ca="1">OFFSET('2a. Climate impact screening'!$G11,0,K$6)</f>
        <v>2</v>
      </c>
      <c r="L11" s="40">
        <f ca="1">OFFSET('2a. Climate impact screening'!$G11,0,L$6)</f>
        <v>4</v>
      </c>
      <c r="M11" s="40">
        <f ca="1">OFFSET('2a. Climate impact screening'!$G11,0,M$6)</f>
        <v>2</v>
      </c>
      <c r="N11" s="40">
        <f ca="1">OFFSET('2a. Climate impact screening'!$G11,0,N$6)</f>
        <v>3</v>
      </c>
      <c r="O11" s="40">
        <f ca="1">OFFSET('2a. Climate impact screening'!$G11,0,O$6)</f>
        <v>3</v>
      </c>
      <c r="P11" s="40">
        <f ca="1">OFFSET('2a. Climate impact screening'!$G11,0,P$6)</f>
        <v>3</v>
      </c>
      <c r="Q11" s="114">
        <f ca="1">OFFSET('2a. Climate impact screening'!$G11,0,Q$6)</f>
        <v>3</v>
      </c>
      <c r="R11" s="44">
        <f ca="1">OFFSET('2a. Climate impact screening'!$G11,0,R$6)</f>
        <v>6</v>
      </c>
    </row>
    <row r="12" spans="2:18" ht="69.95" customHeight="1" x14ac:dyDescent="0.2">
      <c r="B12" s="5" t="str">
        <f>'2a. Climate impact screening'!B12</f>
        <v>People</v>
      </c>
      <c r="C12" s="96" t="str">
        <f>'2a. Climate impact screening'!C12</f>
        <v>Working from a light rail depot</v>
      </c>
      <c r="D12" s="95">
        <f>'2a. Climate impact screening'!G12</f>
        <v>6</v>
      </c>
      <c r="E12" s="40">
        <f ca="1">OFFSET('2a. Climate impact screening'!$G12,0,E$6)</f>
        <v>9</v>
      </c>
      <c r="F12" s="40">
        <f ca="1">OFFSET('2a. Climate impact screening'!$G12,0,F$6)</f>
        <v>9</v>
      </c>
      <c r="G12" s="40">
        <f ca="1">OFFSET('2a. Climate impact screening'!$G12,0,G$6)</f>
        <v>9</v>
      </c>
      <c r="H12" s="40">
        <f ca="1">OFFSET('2a. Climate impact screening'!$G12,0,H$6)</f>
        <v>6</v>
      </c>
      <c r="I12" s="40">
        <f ca="1">OFFSET('2a. Climate impact screening'!$G12,0,I$6)</f>
        <v>2</v>
      </c>
      <c r="J12" s="40">
        <f ca="1">OFFSET('2a. Climate impact screening'!$G12,0,J$6)</f>
        <v>6</v>
      </c>
      <c r="K12" s="40">
        <f ca="1">OFFSET('2a. Climate impact screening'!$G12,0,K$6)</f>
        <v>2</v>
      </c>
      <c r="L12" s="40">
        <f ca="1">OFFSET('2a. Climate impact screening'!$G12,0,L$6)</f>
        <v>4</v>
      </c>
      <c r="M12" s="40">
        <f ca="1">OFFSET('2a. Climate impact screening'!$G12,0,M$6)</f>
        <v>2</v>
      </c>
      <c r="N12" s="40">
        <f ca="1">OFFSET('2a. Climate impact screening'!$G12,0,N$6)</f>
        <v>3</v>
      </c>
      <c r="O12" s="40">
        <f ca="1">OFFSET('2a. Climate impact screening'!$G12,0,O$6)</f>
        <v>3</v>
      </c>
      <c r="P12" s="40">
        <f ca="1">OFFSET('2a. Climate impact screening'!$G12,0,P$6)</f>
        <v>3</v>
      </c>
      <c r="Q12" s="114">
        <f ca="1">OFFSET('2a. Climate impact screening'!$G12,0,Q$6)</f>
        <v>3</v>
      </c>
      <c r="R12" s="44">
        <f ca="1">OFFSET('2a. Climate impact screening'!$G12,0,R$6)</f>
        <v>6</v>
      </c>
    </row>
    <row r="13" spans="2:18" ht="69.95" customHeight="1" x14ac:dyDescent="0.2">
      <c r="B13" s="5" t="str">
        <f>'2a. Climate impact screening'!B13</f>
        <v>People</v>
      </c>
      <c r="C13" s="96" t="str">
        <f>'2a. Climate impact screening'!C13</f>
        <v>Working from a light rail overground substation, tech room or kiosk</v>
      </c>
      <c r="D13" s="95">
        <f>'2a. Climate impact screening'!G13</f>
        <v>6</v>
      </c>
      <c r="E13" s="40">
        <f ca="1">OFFSET('2a. Climate impact screening'!$G13,0,E$6)</f>
        <v>9</v>
      </c>
      <c r="F13" s="40">
        <f ca="1">OFFSET('2a. Climate impact screening'!$G13,0,F$6)</f>
        <v>9</v>
      </c>
      <c r="G13" s="40">
        <f ca="1">OFFSET('2a. Climate impact screening'!$G13,0,G$6)</f>
        <v>9</v>
      </c>
      <c r="H13" s="40">
        <f ca="1">OFFSET('2a. Climate impact screening'!$G13,0,H$6)</f>
        <v>6</v>
      </c>
      <c r="I13" s="40">
        <f ca="1">OFFSET('2a. Climate impact screening'!$G13,0,I$6)</f>
        <v>2</v>
      </c>
      <c r="J13" s="40">
        <f ca="1">OFFSET('2a. Climate impact screening'!$G13,0,J$6)</f>
        <v>6</v>
      </c>
      <c r="K13" s="40">
        <f ca="1">OFFSET('2a. Climate impact screening'!$G13,0,K$6)</f>
        <v>2</v>
      </c>
      <c r="L13" s="40">
        <f ca="1">OFFSET('2a. Climate impact screening'!$G13,0,L$6)</f>
        <v>4</v>
      </c>
      <c r="M13" s="40">
        <f ca="1">OFFSET('2a. Climate impact screening'!$G13,0,M$6)</f>
        <v>2</v>
      </c>
      <c r="N13" s="40">
        <f ca="1">OFFSET('2a. Climate impact screening'!$G13,0,N$6)</f>
        <v>3</v>
      </c>
      <c r="O13" s="40">
        <f ca="1">OFFSET('2a. Climate impact screening'!$G13,0,O$6)</f>
        <v>3</v>
      </c>
      <c r="P13" s="40">
        <f ca="1">OFFSET('2a. Climate impact screening'!$G13,0,P$6)</f>
        <v>3</v>
      </c>
      <c r="Q13" s="114">
        <f ca="1">OFFSET('2a. Climate impact screening'!$G13,0,Q$6)</f>
        <v>3</v>
      </c>
      <c r="R13" s="44">
        <f ca="1">OFFSET('2a. Climate impact screening'!$G13,0,R$6)</f>
        <v>6</v>
      </c>
    </row>
    <row r="14" spans="2:18" ht="69.95" customHeight="1" x14ac:dyDescent="0.2">
      <c r="B14" s="5" t="str">
        <f>'2a. Climate impact screening'!B14</f>
        <v>People</v>
      </c>
      <c r="C14" s="96" t="str">
        <f>'2a. Climate impact screening'!C14</f>
        <v>Working from a light rail underground substation or tech room</v>
      </c>
      <c r="D14" s="95">
        <f>'2a. Climate impact screening'!G14</f>
        <v>6</v>
      </c>
      <c r="E14" s="40">
        <f ca="1">OFFSET('2a. Climate impact screening'!$G14,0,E$6)</f>
        <v>9</v>
      </c>
      <c r="F14" s="40">
        <f ca="1">OFFSET('2a. Climate impact screening'!$G14,0,F$6)</f>
        <v>9</v>
      </c>
      <c r="G14" s="40">
        <f ca="1">OFFSET('2a. Climate impact screening'!$G14,0,G$6)</f>
        <v>9</v>
      </c>
      <c r="H14" s="40">
        <f ca="1">OFFSET('2a. Climate impact screening'!$G14,0,H$6)</f>
        <v>6</v>
      </c>
      <c r="I14" s="40">
        <f ca="1">OFFSET('2a. Climate impact screening'!$G14,0,I$6)</f>
        <v>2</v>
      </c>
      <c r="J14" s="40">
        <f ca="1">OFFSET('2a. Climate impact screening'!$G14,0,J$6)</f>
        <v>6</v>
      </c>
      <c r="K14" s="40">
        <f ca="1">OFFSET('2a. Climate impact screening'!$G14,0,K$6)</f>
        <v>2</v>
      </c>
      <c r="L14" s="40">
        <f ca="1">OFFSET('2a. Climate impact screening'!$G14,0,L$6)</f>
        <v>2</v>
      </c>
      <c r="M14" s="40">
        <f ca="1">OFFSET('2a. Climate impact screening'!$G14,0,M$6)</f>
        <v>2</v>
      </c>
      <c r="N14" s="40">
        <f ca="1">OFFSET('2a. Climate impact screening'!$G14,0,N$6)</f>
        <v>3</v>
      </c>
      <c r="O14" s="40">
        <f ca="1">OFFSET('2a. Climate impact screening'!$G14,0,O$6)</f>
        <v>3</v>
      </c>
      <c r="P14" s="40">
        <f ca="1">OFFSET('2a. Climate impact screening'!$G14,0,P$6)</f>
        <v>3</v>
      </c>
      <c r="Q14" s="114">
        <f ca="1">OFFSET('2a. Climate impact screening'!$G14,0,Q$6)</f>
        <v>3</v>
      </c>
      <c r="R14" s="44">
        <f ca="1">OFFSET('2a. Climate impact screening'!$G14,0,R$6)</f>
        <v>6</v>
      </c>
    </row>
  </sheetData>
  <sheetProtection algorithmName="SHA-512" hashValue="dIEd/1JPwuqq2FyqZ9+MrYt+BKn0924wt1FiwJy64ZAu8ToPjfO7lw3Dj7tTkjxscW5ZDXYWba2GP20m/lDWAQ==" saltValue="e7kk4uHeYIif2vOL7W+5lw==" spinCount="100000" sheet="1" objects="1" scenarios="1"/>
  <mergeCells count="3">
    <mergeCell ref="D2:R2"/>
    <mergeCell ref="C2:C6"/>
    <mergeCell ref="B2:B6"/>
  </mergeCells>
  <conditionalFormatting sqref="D7:R14">
    <cfRule type="cellIs" dxfId="18" priority="4" operator="between">
      <formula>1</formula>
      <formula>2</formula>
    </cfRule>
    <cfRule type="cellIs" dxfId="17" priority="5" operator="between">
      <formula>3</formula>
      <formula>4</formula>
    </cfRule>
    <cfRule type="cellIs" dxfId="16" priority="6" operator="greaterThanOrEqual">
      <formula>6</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4BDB-6B6A-4ED0-9BFD-E497C6C73107}">
  <sheetPr>
    <tabColor rgb="FF92D050"/>
  </sheetPr>
  <dimension ref="A1:S16"/>
  <sheetViews>
    <sheetView zoomScale="70" zoomScaleNormal="70" workbookViewId="0">
      <selection sqref="A1:X23"/>
    </sheetView>
  </sheetViews>
  <sheetFormatPr defaultRowHeight="14.25" x14ac:dyDescent="0.2"/>
  <cols>
    <col min="1" max="1" width="18.875" customWidth="1"/>
    <col min="2" max="2" width="14.375" customWidth="1"/>
    <col min="3" max="3" width="23.375" customWidth="1"/>
    <col min="4" max="4" width="19.375" customWidth="1"/>
    <col min="5" max="6" width="11.375" customWidth="1"/>
    <col min="7" max="7" width="13.5" customWidth="1"/>
    <col min="8" max="16" width="11.375" customWidth="1"/>
    <col min="19" max="19" width="39.875" customWidth="1"/>
  </cols>
  <sheetData>
    <row r="1" spans="1:19" ht="15" customHeight="1" x14ac:dyDescent="0.25">
      <c r="A1" s="230" t="s">
        <v>255</v>
      </c>
      <c r="B1" s="230"/>
      <c r="C1" s="11" t="s">
        <v>256</v>
      </c>
      <c r="D1" s="1"/>
    </row>
    <row r="2" spans="1:19" ht="30.75" customHeight="1" x14ac:dyDescent="0.2">
      <c r="A2" s="230"/>
      <c r="B2" s="230"/>
      <c r="C2" s="99" t="s">
        <v>257</v>
      </c>
      <c r="D2" s="99" t="s">
        <v>258</v>
      </c>
    </row>
    <row r="3" spans="1:19" ht="45" customHeight="1" x14ac:dyDescent="0.2">
      <c r="A3" s="87"/>
      <c r="B3" s="87"/>
      <c r="C3" s="100" t="s">
        <v>259</v>
      </c>
      <c r="D3" s="100" t="s">
        <v>258</v>
      </c>
    </row>
    <row r="4" spans="1:19" ht="14.1" customHeight="1" x14ac:dyDescent="0.2">
      <c r="A4" s="87"/>
      <c r="B4" s="87"/>
      <c r="C4" s="101" t="s">
        <v>260</v>
      </c>
      <c r="D4" s="101" t="s">
        <v>261</v>
      </c>
    </row>
    <row r="5" spans="1:19" ht="14.45" customHeight="1" x14ac:dyDescent="0.2">
      <c r="A5" s="87"/>
      <c r="B5" s="87"/>
      <c r="C5" s="102" t="s">
        <v>262</v>
      </c>
      <c r="D5" s="102" t="s">
        <v>263</v>
      </c>
    </row>
    <row r="6" spans="1:19" ht="14.45" customHeight="1" thickBot="1" x14ac:dyDescent="0.25">
      <c r="A6" s="87"/>
      <c r="B6" s="87"/>
      <c r="C6" s="69"/>
      <c r="D6" s="69"/>
    </row>
    <row r="7" spans="1:19" ht="15.75" thickBot="1" x14ac:dyDescent="0.3">
      <c r="B7" s="218" t="s">
        <v>188</v>
      </c>
      <c r="C7" s="231" t="s">
        <v>251</v>
      </c>
      <c r="D7" s="233" t="s">
        <v>189</v>
      </c>
      <c r="E7" s="234"/>
      <c r="F7" s="234"/>
      <c r="G7" s="234"/>
      <c r="H7" s="234"/>
      <c r="I7" s="234"/>
      <c r="J7" s="234"/>
      <c r="K7" s="234"/>
      <c r="L7" s="234"/>
      <c r="M7" s="234"/>
      <c r="N7" s="234"/>
      <c r="O7" s="234"/>
      <c r="P7" s="234"/>
      <c r="Q7" s="234"/>
      <c r="R7" s="234"/>
      <c r="S7" s="235"/>
    </row>
    <row r="8" spans="1:19" ht="72.75" customHeight="1" thickBot="1" x14ac:dyDescent="0.3">
      <c r="B8" s="219"/>
      <c r="C8" s="232"/>
      <c r="D8" s="47" t="str">
        <f>'2b. Climate impact summary'!D3</f>
        <v>Flooding (coastal) - including sea level rise and storm surge</v>
      </c>
      <c r="E8" s="48" t="str">
        <f>'2b. Climate impact summary'!E3</f>
        <v>Flooding (fluvial / river)</v>
      </c>
      <c r="F8" s="48" t="str">
        <f>'2b. Climate impact summary'!F3</f>
        <v>Flooding (pluvial / surface water)</v>
      </c>
      <c r="G8" s="48" t="str">
        <f>'2b. Climate impact summary'!G3</f>
        <v>Flooding (groundwater)</v>
      </c>
      <c r="H8" s="48" t="str">
        <f>'2b. Climate impact summary'!H3</f>
        <v>Extreme heat</v>
      </c>
      <c r="I8" s="48" t="str">
        <f>'2b. Climate impact summary'!I3</f>
        <v>Extreme cold</v>
      </c>
      <c r="J8" s="48" t="str">
        <f>'2b. Climate impact summary'!J3</f>
        <v>Wildfire</v>
      </c>
      <c r="K8" s="48" t="str">
        <f>'2b. Climate impact summary'!K3</f>
        <v>Drought</v>
      </c>
      <c r="L8" s="48" t="str">
        <f>'2b. Climate impact summary'!L3</f>
        <v>Extreme wind</v>
      </c>
      <c r="M8" s="48" t="str">
        <f>'2b. Climate impact summary'!M3</f>
        <v>Lightning</v>
      </c>
      <c r="N8" s="48" t="str">
        <f>'2b. Climate impact summary'!N3</f>
        <v>Hail</v>
      </c>
      <c r="O8" s="48" t="str">
        <f>'2b. Climate impact summary'!O3</f>
        <v>Natural landslides</v>
      </c>
      <c r="P8" s="48" t="str">
        <f>'2b. Climate impact summary'!P3</f>
        <v>Engineered slope failure</v>
      </c>
      <c r="Q8" s="48" t="str">
        <f>'2b. Climate impact summary'!Q3</f>
        <v>Fog</v>
      </c>
      <c r="R8" s="49" t="str">
        <f>'2b. Climate impact summary'!R3</f>
        <v>Coastal erosion</v>
      </c>
      <c r="S8" s="115" t="s">
        <v>264</v>
      </c>
    </row>
    <row r="9" spans="1:19" ht="96.75" customHeight="1" x14ac:dyDescent="0.2">
      <c r="B9" s="103" t="s">
        <v>2</v>
      </c>
      <c r="C9" s="104" t="str">
        <f>'2b. Climate impact summary'!C7</f>
        <v>Working from home</v>
      </c>
      <c r="D9" s="105" t="str" cm="1">
        <f t="array" ref="D9">_xlfn.IFS('2b. Climate impact summary'!D7&gt;5,"HP",'2b. Climate impact summary'!D7&lt;3,"UWB",'2b. Climate impact summary'!D7=3,"Maybe",'2b. Climate impact summary'!D7=4,"Maybe")</f>
        <v>HP</v>
      </c>
      <c r="E9" t="str" cm="1">
        <f t="array" aca="1" ref="E9" ca="1">_xlfn.IFS('2b. Climate impact summary'!E7&gt;5,"HP",'2b. Climate impact summary'!E7&lt;3,"UWB",'2b. Climate impact summary'!E7=3,"Maybe",'2b. Climate impact summary'!E7=4,"Maybe")</f>
        <v>HP</v>
      </c>
      <c r="F9" t="str" cm="1">
        <f t="array" aca="1" ref="F9" ca="1">_xlfn.IFS('2b. Climate impact summary'!F7&gt;5,"HP",'2b. Climate impact summary'!F7&lt;3,"UWB",'2b. Climate impact summary'!F7=3,"Maybe",'2b. Climate impact summary'!F7=4,"Maybe")</f>
        <v>HP</v>
      </c>
      <c r="G9" t="str" cm="1">
        <f t="array" aca="1" ref="G9" ca="1">_xlfn.IFS('2b. Climate impact summary'!G7&gt;5,"HP",'2b. Climate impact summary'!G7&lt;3,"UWB",'2b. Climate impact summary'!G7=3,"Maybe",'2b. Climate impact summary'!G7=4,"Maybe")</f>
        <v>HP</v>
      </c>
      <c r="H9" t="str" cm="1">
        <f t="array" aca="1" ref="H9" ca="1">_xlfn.IFS('2b. Climate impact summary'!H7&gt;5,"HP",'2b. Climate impact summary'!H7&lt;3,"UWB",'2b. Climate impact summary'!H7=3,"Maybe",'2b. Climate impact summary'!H7=4,"Maybe")</f>
        <v>HP</v>
      </c>
      <c r="I9" t="str" cm="1">
        <f t="array" aca="1" ref="I9" ca="1">_xlfn.IFS('2b. Climate impact summary'!I7&gt;5,"HP",'2b. Climate impact summary'!I7&lt;3,"UWB",'2b. Climate impact summary'!I7=3,"Maybe",'2b. Climate impact summary'!I7=4,"Maybe")</f>
        <v>UWB</v>
      </c>
      <c r="J9" t="str" cm="1">
        <f t="array" aca="1" ref="J9" ca="1">_xlfn.IFS('2b. Climate impact summary'!J7&gt;5,"HP",'2b. Climate impact summary'!J7&lt;3,"UWB",'2b. Climate impact summary'!J7=3,"Maybe",'2b. Climate impact summary'!J7=4,"Maybe")</f>
        <v>HP</v>
      </c>
      <c r="K9" t="str" cm="1">
        <f t="array" aca="1" ref="K9" ca="1">_xlfn.IFS('2b. Climate impact summary'!K7&gt;5,"HP",'2b. Climate impact summary'!K7&lt;3,"UWB",'2b. Climate impact summary'!K7=3,"Maybe",'2b. Climate impact summary'!K7=4,"Maybe")</f>
        <v>UWB</v>
      </c>
      <c r="L9" s="116" t="str" cm="1">
        <f t="array" aca="1" ref="L9" ca="1">_xlfn.IFS('2b. Climate impact summary'!L7&gt;5,"HP",'2b. Climate impact summary'!L7&lt;3,"UWB",'2b. Climate impact summary'!L7=3,"Maybe",'2b. Climate impact summary'!L7=4,"Maybe")</f>
        <v>Maybe</v>
      </c>
      <c r="M9" t="str" cm="1">
        <f t="array" aca="1" ref="M9" ca="1">_xlfn.IFS('2b. Climate impact summary'!M7&gt;5,"HP",'2b. Climate impact summary'!M7&lt;3,"UWB",'2b. Climate impact summary'!M7=3,"Maybe",'2b. Climate impact summary'!M7=4,"Maybe")</f>
        <v>UWB</v>
      </c>
      <c r="N9" s="116" t="str" cm="1">
        <f t="array" aca="1" ref="N9" ca="1">_xlfn.IFS('2b. Climate impact summary'!N7&gt;5,"HP",'2b. Climate impact summary'!N7&lt;3,"UWB",'2b. Climate impact summary'!N7=3,"Maybe",'2b. Climate impact summary'!N7=4,"Maybe")</f>
        <v>Maybe</v>
      </c>
      <c r="O9" s="116" t="str" cm="1">
        <f t="array" aca="1" ref="O9" ca="1">_xlfn.IFS('2b. Climate impact summary'!O7&gt;5,"HP",'2b. Climate impact summary'!O7&lt;3,"UWB",'2b. Climate impact summary'!O7=3,"Maybe",'2b. Climate impact summary'!O7=4,"Maybe")</f>
        <v>Maybe</v>
      </c>
      <c r="P9" s="116" t="str" cm="1">
        <f t="array" aca="1" ref="P9" ca="1">_xlfn.IFS('2b. Climate impact summary'!P7&gt;5,"HP",'2b. Climate impact summary'!P7&lt;3,"UWB",'2b. Climate impact summary'!P7=3,"Maybe",'2b. Climate impact summary'!P7=4,"Maybe")</f>
        <v>Maybe</v>
      </c>
      <c r="Q9" s="116" t="str" cm="1">
        <f t="array" aca="1" ref="Q9" ca="1">_xlfn.IFS('2b. Climate impact summary'!Q7&gt;5,"HP",'2b. Climate impact summary'!Q7&lt;3,"UWB",'2b. Climate impact summary'!Q7=3,"Maybe",'2b. Climate impact summary'!Q7=4,"Maybe")</f>
        <v>Maybe</v>
      </c>
      <c r="R9" s="107" t="str" cm="1">
        <f t="array" aca="1" ref="R9" ca="1">_xlfn.IFS('2b. Climate impact summary'!R7&gt;5,"HP",'2b. Climate impact summary'!R7&lt;3,"UWB",'2b. Climate impact summary'!R7=3,"Maybe",'2b. Climate impact summary'!R7=4,"Maybe")</f>
        <v>HP</v>
      </c>
      <c r="S9" s="119" t="s">
        <v>265</v>
      </c>
    </row>
    <row r="10" spans="1:19" ht="96.75" customHeight="1" x14ac:dyDescent="0.2">
      <c r="B10" s="105" t="s">
        <v>2</v>
      </c>
      <c r="C10" s="106" t="str">
        <f>'2b. Climate impact summary'!C8</f>
        <v>Travelling: commuting or for business</v>
      </c>
      <c r="D10" s="105" t="str" cm="1">
        <f t="array" ref="D10">_xlfn.IFS('2b. Climate impact summary'!D8&gt;5,"HP",'2b. Climate impact summary'!D8&lt;3,"UWB",'2b. Climate impact summary'!D8=3,"Maybe",'2b. Climate impact summary'!D8=4,"Maybe")</f>
        <v>HP</v>
      </c>
      <c r="E10" t="str" cm="1">
        <f t="array" aca="1" ref="E10" ca="1">_xlfn.IFS('2b. Climate impact summary'!E8&gt;5,"HP",'2b. Climate impact summary'!E8&lt;3,"UWB",'2b. Climate impact summary'!E8=3,"Maybe",'2b. Climate impact summary'!E8=4,"Maybe")</f>
        <v>HP</v>
      </c>
      <c r="F10" t="str" cm="1">
        <f t="array" aca="1" ref="F10" ca="1">_xlfn.IFS('2b. Climate impact summary'!F8&gt;5,"HP",'2b. Climate impact summary'!F8&lt;3,"UWB",'2b. Climate impact summary'!F8=3,"Maybe",'2b. Climate impact summary'!F8=4,"Maybe")</f>
        <v>HP</v>
      </c>
      <c r="G10" t="str" cm="1">
        <f t="array" aca="1" ref="G10" ca="1">_xlfn.IFS('2b. Climate impact summary'!G8&gt;5,"HP",'2b. Climate impact summary'!G8&lt;3,"UWB",'2b. Climate impact summary'!G8=3,"Maybe",'2b. Climate impact summary'!G8=4,"Maybe")</f>
        <v>HP</v>
      </c>
      <c r="H10" s="118" t="str" cm="1">
        <f t="array" aca="1" ref="H10" ca="1">_xlfn.IFS('2b. Climate impact summary'!H8&gt;5,"HP",'2b. Climate impact summary'!H8&lt;3,"UWB",'2b. Climate impact summary'!H8=3,"Maybe",'2b. Climate impact summary'!H8=4,"Maybe")</f>
        <v>Maybe</v>
      </c>
      <c r="I10" t="str" cm="1">
        <f t="array" aca="1" ref="I10" ca="1">_xlfn.IFS('2b. Climate impact summary'!I8&gt;5,"HP",'2b. Climate impact summary'!I8&lt;3,"UWB",'2b. Climate impact summary'!I8=3,"Maybe",'2b. Climate impact summary'!I8=4,"Maybe")</f>
        <v>HP</v>
      </c>
      <c r="J10" t="str" cm="1">
        <f t="array" aca="1" ref="J10" ca="1">_xlfn.IFS('2b. Climate impact summary'!J8&gt;5,"HP",'2b. Climate impact summary'!J8&lt;3,"UWB",'2b. Climate impact summary'!J8=3,"Maybe",'2b. Climate impact summary'!J8=4,"Maybe")</f>
        <v>HP</v>
      </c>
      <c r="K10" t="str" cm="1">
        <f t="array" aca="1" ref="K10" ca="1">_xlfn.IFS('2b. Climate impact summary'!K8&gt;5,"HP",'2b. Climate impact summary'!K8&lt;3,"UWB",'2b. Climate impact summary'!K8=3,"Maybe",'2b. Climate impact summary'!K8=4,"Maybe")</f>
        <v>UWB</v>
      </c>
      <c r="L10" t="str" cm="1">
        <f t="array" aca="1" ref="L10" ca="1">_xlfn.IFS('2b. Climate impact summary'!L8&gt;5,"HP",'2b. Climate impact summary'!L8&lt;3,"UWB",'2b. Climate impact summary'!L8=3,"Maybe",'2b. Climate impact summary'!L8=4,"Maybe")</f>
        <v>HP</v>
      </c>
      <c r="M10" s="118" t="str" cm="1">
        <f t="array" aca="1" ref="M10" ca="1">_xlfn.IFS('2b. Climate impact summary'!M8&gt;5,"HP",'2b. Climate impact summary'!M8&lt;3,"UWB",'2b. Climate impact summary'!M8=3,"Maybe",'2b. Climate impact summary'!M8=4,"Maybe")</f>
        <v>Maybe</v>
      </c>
      <c r="N10" t="str" cm="1">
        <f t="array" aca="1" ref="N10" ca="1">_xlfn.IFS('2b. Climate impact summary'!N8&gt;5,"HP",'2b. Climate impact summary'!N8&lt;3,"UWB",'2b. Climate impact summary'!N8=3,"Maybe",'2b. Climate impact summary'!N8=4,"Maybe")</f>
        <v>HP</v>
      </c>
      <c r="O10" s="116" t="str" cm="1">
        <f t="array" aca="1" ref="O10" ca="1">_xlfn.IFS('2b. Climate impact summary'!O8&gt;5,"HP",'2b. Climate impact summary'!O8&lt;3,"UWB",'2b. Climate impact summary'!O8=3,"Maybe",'2b. Climate impact summary'!O8=4,"Maybe")</f>
        <v>Maybe</v>
      </c>
      <c r="P10" s="116" t="str" cm="1">
        <f t="array" aca="1" ref="P10" ca="1">_xlfn.IFS('2b. Climate impact summary'!P8&gt;5,"HP",'2b. Climate impact summary'!P8&lt;3,"UWB",'2b. Climate impact summary'!P8=3,"Maybe",'2b. Climate impact summary'!P8=4,"Maybe")</f>
        <v>Maybe</v>
      </c>
      <c r="Q10" t="str" cm="1">
        <f t="array" aca="1" ref="Q10" ca="1">_xlfn.IFS('2b. Climate impact summary'!Q8&gt;5,"HP",'2b. Climate impact summary'!Q8&lt;3,"UWB",'2b. Climate impact summary'!Q8=3,"Maybe",'2b. Climate impact summary'!Q8=4,"Maybe")</f>
        <v>HP</v>
      </c>
      <c r="R10" s="107" t="str" cm="1">
        <f t="array" aca="1" ref="R10" ca="1">_xlfn.IFS('2b. Climate impact summary'!R8&gt;5,"HP",'2b. Climate impact summary'!R8&lt;3,"UWB",'2b. Climate impact summary'!R8=3,"Maybe",'2b. Climate impact summary'!R8=4,"Maybe")</f>
        <v>HP</v>
      </c>
      <c r="S10" s="119" t="s">
        <v>266</v>
      </c>
    </row>
    <row r="11" spans="1:19" ht="96.75" customHeight="1" x14ac:dyDescent="0.2">
      <c r="B11" s="105" t="s">
        <v>2</v>
      </c>
      <c r="C11" s="106" t="str">
        <f>'2b. Climate impact summary'!C9</f>
        <v>Working outside</v>
      </c>
      <c r="D11" s="105" t="str" cm="1">
        <f t="array" ref="D11">_xlfn.IFS('2b. Climate impact summary'!D9&gt;5,"HP",'2b. Climate impact summary'!D9&lt;3,"UWB",'2b. Climate impact summary'!D9=3,"Maybe",'2b. Climate impact summary'!D9=4,"Maybe")</f>
        <v>HP</v>
      </c>
      <c r="E11" t="str" cm="1">
        <f t="array" aca="1" ref="E11" ca="1">_xlfn.IFS('2b. Climate impact summary'!E9&gt;5,"HP",'2b. Climate impact summary'!E9&lt;3,"UWB",'2b. Climate impact summary'!E9=3,"Maybe",'2b. Climate impact summary'!E9=4,"Maybe")</f>
        <v>HP</v>
      </c>
      <c r="F11" t="str" cm="1">
        <f t="array" aca="1" ref="F11" ca="1">_xlfn.IFS('2b. Climate impact summary'!F9&gt;5,"HP",'2b. Climate impact summary'!F9&lt;3,"UWB",'2b. Climate impact summary'!F9=3,"Maybe",'2b. Climate impact summary'!F9=4,"Maybe")</f>
        <v>HP</v>
      </c>
      <c r="G11" t="str" cm="1">
        <f t="array" aca="1" ref="G11" ca="1">_xlfn.IFS('2b. Climate impact summary'!G9&gt;5,"HP",'2b. Climate impact summary'!G9&lt;3,"UWB",'2b. Climate impact summary'!G9=3,"Maybe",'2b. Climate impact summary'!G9=4,"Maybe")</f>
        <v>HP</v>
      </c>
      <c r="H11" t="str" cm="1">
        <f t="array" aca="1" ref="H11" ca="1">_xlfn.IFS('2b. Climate impact summary'!H9&gt;5,"HP",'2b. Climate impact summary'!H9&lt;3,"UWB",'2b. Climate impact summary'!H9=3,"Maybe",'2b. Climate impact summary'!H9=4,"Maybe")</f>
        <v>HP</v>
      </c>
      <c r="I11" t="str" cm="1">
        <f t="array" aca="1" ref="I11" ca="1">_xlfn.IFS('2b. Climate impact summary'!I9&gt;5,"HP",'2b. Climate impact summary'!I9&lt;3,"UWB",'2b. Climate impact summary'!I9=3,"Maybe",'2b. Climate impact summary'!I9=4,"Maybe")</f>
        <v>HP</v>
      </c>
      <c r="J11" t="str" cm="1">
        <f t="array" aca="1" ref="J11" ca="1">_xlfn.IFS('2b. Climate impact summary'!J9&gt;5,"HP",'2b. Climate impact summary'!J9&lt;3,"UWB",'2b. Climate impact summary'!J9=3,"Maybe",'2b. Climate impact summary'!J9=4,"Maybe")</f>
        <v>HP</v>
      </c>
      <c r="K11" t="str" cm="1">
        <f t="array" aca="1" ref="K11" ca="1">_xlfn.IFS('2b. Climate impact summary'!K9&gt;5,"HP",'2b. Climate impact summary'!K9&lt;3,"UWB",'2b. Climate impact summary'!K9=3,"Maybe",'2b. Climate impact summary'!K9=4,"Maybe")</f>
        <v>UWB</v>
      </c>
      <c r="L11" t="str" cm="1">
        <f t="array" aca="1" ref="L11" ca="1">_xlfn.IFS('2b. Climate impact summary'!L9&gt;5,"HP",'2b. Climate impact summary'!L9&lt;3,"UWB",'2b. Climate impact summary'!L9=3,"Maybe",'2b. Climate impact summary'!L9=4,"Maybe")</f>
        <v>HP</v>
      </c>
      <c r="M11" s="118" t="str" cm="1">
        <f t="array" aca="1" ref="M11" ca="1">_xlfn.IFS('2b. Climate impact summary'!M9&gt;5,"HP",'2b. Climate impact summary'!M9&lt;3,"UWB",'2b. Climate impact summary'!M9=3,"Maybe",'2b. Climate impact summary'!M9=4,"Maybe")</f>
        <v>Maybe</v>
      </c>
      <c r="N11" t="str" cm="1">
        <f t="array" aca="1" ref="N11" ca="1">_xlfn.IFS('2b. Climate impact summary'!N9&gt;5,"HP",'2b. Climate impact summary'!N9&lt;3,"UWB",'2b. Climate impact summary'!N9=3,"Maybe",'2b. Climate impact summary'!N9=4,"Maybe")</f>
        <v>HP</v>
      </c>
      <c r="O11" s="116" t="str" cm="1">
        <f t="array" aca="1" ref="O11" ca="1">_xlfn.IFS('2b. Climate impact summary'!O9&gt;5,"HP",'2b. Climate impact summary'!O9&lt;3,"UWB",'2b. Climate impact summary'!O9=3,"Maybe",'2b. Climate impact summary'!O9=4,"Maybe")</f>
        <v>Maybe</v>
      </c>
      <c r="P11" s="116" t="str" cm="1">
        <f t="array" aca="1" ref="P11" ca="1">_xlfn.IFS('2b. Climate impact summary'!P9&gt;5,"HP",'2b. Climate impact summary'!P9&lt;3,"UWB",'2b. Climate impact summary'!P9=3,"Maybe",'2b. Climate impact summary'!P9=4,"Maybe")</f>
        <v>Maybe</v>
      </c>
      <c r="Q11" t="str" cm="1">
        <f t="array" aca="1" ref="Q11" ca="1">_xlfn.IFS('2b. Climate impact summary'!Q9&gt;5,"HP",'2b. Climate impact summary'!Q9&lt;3,"UWB",'2b. Climate impact summary'!Q9=3,"Maybe",'2b. Climate impact summary'!Q9=4,"Maybe")</f>
        <v>HP</v>
      </c>
      <c r="R11" s="107" t="str" cm="1">
        <f t="array" aca="1" ref="R11" ca="1">_xlfn.IFS('2b. Climate impact summary'!R9&gt;5,"HP",'2b. Climate impact summary'!R9&lt;3,"UWB",'2b. Climate impact summary'!R9=3,"Maybe",'2b. Climate impact summary'!R9=4,"Maybe")</f>
        <v>HP</v>
      </c>
      <c r="S11" s="119" t="s">
        <v>266</v>
      </c>
    </row>
    <row r="12" spans="1:19" ht="96.75" customHeight="1" x14ac:dyDescent="0.2">
      <c r="B12" s="105" t="s">
        <v>2</v>
      </c>
      <c r="C12" s="106" t="str">
        <f>'2b. Climate impact summary'!C10</f>
        <v>Working from an office</v>
      </c>
      <c r="D12" s="105" t="str" cm="1">
        <f t="array" ref="D12">_xlfn.IFS('2b. Climate impact summary'!D10&gt;5,"HP",'2b. Climate impact summary'!D10&lt;3,"UWB",'2b. Climate impact summary'!D10=3,"Maybe",'2b. Climate impact summary'!D10=4,"Maybe")</f>
        <v>HP</v>
      </c>
      <c r="E12" t="str" cm="1">
        <f t="array" aca="1" ref="E12" ca="1">_xlfn.IFS('2b. Climate impact summary'!E10&gt;5,"HP",'2b. Climate impact summary'!E10&lt;3,"UWB",'2b. Climate impact summary'!E10=3,"Maybe",'2b. Climate impact summary'!E10=4,"Maybe")</f>
        <v>HP</v>
      </c>
      <c r="F12" t="str" cm="1">
        <f t="array" aca="1" ref="F12" ca="1">_xlfn.IFS('2b. Climate impact summary'!F10&gt;5,"HP",'2b. Climate impact summary'!F10&lt;3,"UWB",'2b. Climate impact summary'!F10=3,"Maybe",'2b. Climate impact summary'!F10=4,"Maybe")</f>
        <v>HP</v>
      </c>
      <c r="G12" t="str" cm="1">
        <f t="array" aca="1" ref="G12" ca="1">_xlfn.IFS('2b. Climate impact summary'!G10&gt;5,"HP",'2b. Climate impact summary'!G10&lt;3,"UWB",'2b. Climate impact summary'!G10=3,"Maybe",'2b. Climate impact summary'!G10=4,"Maybe")</f>
        <v>HP</v>
      </c>
      <c r="H12" s="118" t="str" cm="1">
        <f t="array" aca="1" ref="H12" ca="1">_xlfn.IFS('2b. Climate impact summary'!H10&gt;5,"HP",'2b. Climate impact summary'!H10&lt;3,"UWB",'2b. Climate impact summary'!H10=3,"Maybe",'2b. Climate impact summary'!H10=4,"Maybe")</f>
        <v>Maybe</v>
      </c>
      <c r="I12" t="str" cm="1">
        <f t="array" aca="1" ref="I12" ca="1">_xlfn.IFS('2b. Climate impact summary'!I10&gt;5,"HP",'2b. Climate impact summary'!I10&lt;3,"UWB",'2b. Climate impact summary'!I10=3,"Maybe",'2b. Climate impact summary'!I10=4,"Maybe")</f>
        <v>UWB</v>
      </c>
      <c r="J12" t="str" cm="1">
        <f t="array" aca="1" ref="J12" ca="1">_xlfn.IFS('2b. Climate impact summary'!J10&gt;5,"HP",'2b. Climate impact summary'!J10&lt;3,"UWB",'2b. Climate impact summary'!J10=3,"Maybe",'2b. Climate impact summary'!J10=4,"Maybe")</f>
        <v>HP</v>
      </c>
      <c r="K12" t="str" cm="1">
        <f t="array" aca="1" ref="K12" ca="1">_xlfn.IFS('2b. Climate impact summary'!K10&gt;5,"HP",'2b. Climate impact summary'!K10&lt;3,"UWB",'2b. Climate impact summary'!K10=3,"Maybe",'2b. Climate impact summary'!K10=4,"Maybe")</f>
        <v>UWB</v>
      </c>
      <c r="L12" s="116" t="str" cm="1">
        <f t="array" aca="1" ref="L12" ca="1">_xlfn.IFS('2b. Climate impact summary'!L10&gt;5,"HP",'2b. Climate impact summary'!L10&lt;3,"UWB",'2b. Climate impact summary'!L10=3,"Maybe",'2b. Climate impact summary'!L10=4,"Maybe")</f>
        <v>Maybe</v>
      </c>
      <c r="M12" t="str" cm="1">
        <f t="array" aca="1" ref="M12" ca="1">_xlfn.IFS('2b. Climate impact summary'!M10&gt;5,"HP",'2b. Climate impact summary'!M10&lt;3,"UWB",'2b. Climate impact summary'!M10=3,"Maybe",'2b. Climate impact summary'!M10=4,"Maybe")</f>
        <v>UWB</v>
      </c>
      <c r="N12" s="116" t="str" cm="1">
        <f t="array" aca="1" ref="N12" ca="1">_xlfn.IFS('2b. Climate impact summary'!N10&gt;5,"HP",'2b. Climate impact summary'!N10&lt;3,"UWB",'2b. Climate impact summary'!N10=3,"Maybe",'2b. Climate impact summary'!N10=4,"Maybe")</f>
        <v>Maybe</v>
      </c>
      <c r="O12" s="116" t="str" cm="1">
        <f t="array" aca="1" ref="O12" ca="1">_xlfn.IFS('2b. Climate impact summary'!O10&gt;5,"HP",'2b. Climate impact summary'!O10&lt;3,"UWB",'2b. Climate impact summary'!O10=3,"Maybe",'2b. Climate impact summary'!O10=4,"Maybe")</f>
        <v>Maybe</v>
      </c>
      <c r="P12" s="116" t="str" cm="1">
        <f t="array" aca="1" ref="P12" ca="1">_xlfn.IFS('2b. Climate impact summary'!P10&gt;5,"HP",'2b. Climate impact summary'!P10&lt;3,"UWB",'2b. Climate impact summary'!P10=3,"Maybe",'2b. Climate impact summary'!P10=4,"Maybe")</f>
        <v>Maybe</v>
      </c>
      <c r="Q12" s="116" t="str" cm="1">
        <f t="array" aca="1" ref="Q12" ca="1">_xlfn.IFS('2b. Climate impact summary'!Q10&gt;5,"HP",'2b. Climate impact summary'!Q10&lt;3,"UWB",'2b. Climate impact summary'!Q10=3,"Maybe",'2b. Climate impact summary'!Q10=4,"Maybe")</f>
        <v>Maybe</v>
      </c>
      <c r="R12" s="107" t="str" cm="1">
        <f t="array" aca="1" ref="R12" ca="1">_xlfn.IFS('2b. Climate impact summary'!R10&gt;5,"HP",'2b. Climate impact summary'!R10&lt;3,"UWB",'2b. Climate impact summary'!R10=3,"Maybe",'2b. Climate impact summary'!R10=4,"Maybe")</f>
        <v>HP</v>
      </c>
      <c r="S12" s="119" t="s">
        <v>265</v>
      </c>
    </row>
    <row r="13" spans="1:19" ht="96.75" customHeight="1" x14ac:dyDescent="0.2">
      <c r="B13" s="105" t="s">
        <v>2</v>
      </c>
      <c r="C13" s="106" t="str">
        <f>'2b. Climate impact summary'!C11</f>
        <v>Working from a road depot or service area</v>
      </c>
      <c r="D13" s="105" t="str" cm="1">
        <f t="array" ref="D13">_xlfn.IFS('2b. Climate impact summary'!D11&gt;5,"HP",'2b. Climate impact summary'!D11&lt;3,"UWB",'2b. Climate impact summary'!D11=3,"Maybe",'2b. Climate impact summary'!D11=4,"Maybe")</f>
        <v>HP</v>
      </c>
      <c r="E13" t="str" cm="1">
        <f t="array" aca="1" ref="E13" ca="1">_xlfn.IFS('2b. Climate impact summary'!E11&gt;5,"HP",'2b. Climate impact summary'!E11&lt;3,"UWB",'2b. Climate impact summary'!E11=3,"Maybe",'2b. Climate impact summary'!E11=4,"Maybe")</f>
        <v>HP</v>
      </c>
      <c r="F13" t="str" cm="1">
        <f t="array" aca="1" ref="F13" ca="1">_xlfn.IFS('2b. Climate impact summary'!F11&gt;5,"HP",'2b. Climate impact summary'!F11&lt;3,"UWB",'2b. Climate impact summary'!F11=3,"Maybe",'2b. Climate impact summary'!F11=4,"Maybe")</f>
        <v>HP</v>
      </c>
      <c r="G13" t="str" cm="1">
        <f t="array" aca="1" ref="G13" ca="1">_xlfn.IFS('2b. Climate impact summary'!G11&gt;5,"HP",'2b. Climate impact summary'!G11&lt;3,"UWB",'2b. Climate impact summary'!G11=3,"Maybe",'2b. Climate impact summary'!G11=4,"Maybe")</f>
        <v>HP</v>
      </c>
      <c r="H13" t="str" cm="1">
        <f t="array" aca="1" ref="H13" ca="1">_xlfn.IFS('2b. Climate impact summary'!H11&gt;5,"HP",'2b. Climate impact summary'!H11&lt;3,"UWB",'2b. Climate impact summary'!H11=3,"Maybe",'2b. Climate impact summary'!H11=4,"Maybe")</f>
        <v>HP</v>
      </c>
      <c r="I13" t="str" cm="1">
        <f t="array" aca="1" ref="I13" ca="1">_xlfn.IFS('2b. Climate impact summary'!I11&gt;5,"HP",'2b. Climate impact summary'!I11&lt;3,"UWB",'2b. Climate impact summary'!I11=3,"Maybe",'2b. Climate impact summary'!I11=4,"Maybe")</f>
        <v>UWB</v>
      </c>
      <c r="J13" t="str" cm="1">
        <f t="array" aca="1" ref="J13" ca="1">_xlfn.IFS('2b. Climate impact summary'!J11&gt;5,"HP",'2b. Climate impact summary'!J11&lt;3,"UWB",'2b. Climate impact summary'!J11=3,"Maybe",'2b. Climate impact summary'!J11=4,"Maybe")</f>
        <v>HP</v>
      </c>
      <c r="K13" t="str" cm="1">
        <f t="array" aca="1" ref="K13" ca="1">_xlfn.IFS('2b. Climate impact summary'!K11&gt;5,"HP",'2b. Climate impact summary'!K11&lt;3,"UWB",'2b. Climate impact summary'!K11=3,"Maybe",'2b. Climate impact summary'!K11=4,"Maybe")</f>
        <v>UWB</v>
      </c>
      <c r="L13" s="116" t="str" cm="1">
        <f t="array" aca="1" ref="L13" ca="1">_xlfn.IFS('2b. Climate impact summary'!L11&gt;5,"HP",'2b. Climate impact summary'!L11&lt;3,"UWB",'2b. Climate impact summary'!L11=3,"Maybe",'2b. Climate impact summary'!L11=4,"Maybe")</f>
        <v>Maybe</v>
      </c>
      <c r="M13" t="str" cm="1">
        <f t="array" aca="1" ref="M13" ca="1">_xlfn.IFS('2b. Climate impact summary'!M11&gt;5,"HP",'2b. Climate impact summary'!M11&lt;3,"UWB",'2b. Climate impact summary'!M11=3,"Maybe",'2b. Climate impact summary'!M11=4,"Maybe")</f>
        <v>UWB</v>
      </c>
      <c r="N13" s="116" t="str" cm="1">
        <f t="array" aca="1" ref="N13" ca="1">_xlfn.IFS('2b. Climate impact summary'!N11&gt;5,"HP",'2b. Climate impact summary'!N11&lt;3,"UWB",'2b. Climate impact summary'!N11=3,"Maybe",'2b. Climate impact summary'!N11=4,"Maybe")</f>
        <v>Maybe</v>
      </c>
      <c r="O13" s="116" t="str" cm="1">
        <f t="array" aca="1" ref="O13" ca="1">_xlfn.IFS('2b. Climate impact summary'!O11&gt;5,"HP",'2b. Climate impact summary'!O11&lt;3,"UWB",'2b. Climate impact summary'!O11=3,"Maybe",'2b. Climate impact summary'!O11=4,"Maybe")</f>
        <v>Maybe</v>
      </c>
      <c r="P13" s="116" t="str" cm="1">
        <f t="array" aca="1" ref="P13" ca="1">_xlfn.IFS('2b. Climate impact summary'!P11&gt;5,"HP",'2b. Climate impact summary'!P11&lt;3,"UWB",'2b. Climate impact summary'!P11=3,"Maybe",'2b. Climate impact summary'!P11=4,"Maybe")</f>
        <v>Maybe</v>
      </c>
      <c r="Q13" s="116" t="str" cm="1">
        <f t="array" aca="1" ref="Q13" ca="1">_xlfn.IFS('2b. Climate impact summary'!Q11&gt;5,"HP",'2b. Climate impact summary'!Q11&lt;3,"UWB",'2b. Climate impact summary'!Q11=3,"Maybe",'2b. Climate impact summary'!Q11=4,"Maybe")</f>
        <v>Maybe</v>
      </c>
      <c r="R13" s="107" t="str" cm="1">
        <f t="array" aca="1" ref="R13" ca="1">_xlfn.IFS('2b. Climate impact summary'!R11&gt;5,"HP",'2b. Climate impact summary'!R11&lt;3,"UWB",'2b. Climate impact summary'!R11=3,"Maybe",'2b. Climate impact summary'!R11=4,"Maybe")</f>
        <v>HP</v>
      </c>
      <c r="S13" s="119" t="s">
        <v>265</v>
      </c>
    </row>
    <row r="14" spans="1:19" ht="96.75" customHeight="1" x14ac:dyDescent="0.2">
      <c r="B14" s="105" t="s">
        <v>2</v>
      </c>
      <c r="C14" s="106" t="str">
        <f>'2b. Climate impact summary'!C12</f>
        <v>Working from a light rail depot</v>
      </c>
      <c r="D14" s="105" t="str" cm="1">
        <f t="array" ref="D14">_xlfn.IFS('2b. Climate impact summary'!D12&gt;5,"HP",'2b. Climate impact summary'!D12&lt;3,"UWB",'2b. Climate impact summary'!D12=3,"Maybe",'2b. Climate impact summary'!D12=4,"Maybe")</f>
        <v>HP</v>
      </c>
      <c r="E14" t="str" cm="1">
        <f t="array" aca="1" ref="E14" ca="1">_xlfn.IFS('2b. Climate impact summary'!E12&gt;5,"HP",'2b. Climate impact summary'!E12&lt;3,"UWB",'2b. Climate impact summary'!E12=3,"Maybe",'2b. Climate impact summary'!E12=4,"Maybe")</f>
        <v>HP</v>
      </c>
      <c r="F14" t="str" cm="1">
        <f t="array" aca="1" ref="F14" ca="1">_xlfn.IFS('2b. Climate impact summary'!F12&gt;5,"HP",'2b. Climate impact summary'!F12&lt;3,"UWB",'2b. Climate impact summary'!F12=3,"Maybe",'2b. Climate impact summary'!F12=4,"Maybe")</f>
        <v>HP</v>
      </c>
      <c r="G14" t="str" cm="1">
        <f t="array" aca="1" ref="G14" ca="1">_xlfn.IFS('2b. Climate impact summary'!G12&gt;5,"HP",'2b. Climate impact summary'!G12&lt;3,"UWB",'2b. Climate impact summary'!G12=3,"Maybe",'2b. Climate impact summary'!G12=4,"Maybe")</f>
        <v>HP</v>
      </c>
      <c r="H14" t="str" cm="1">
        <f t="array" aca="1" ref="H14" ca="1">_xlfn.IFS('2b. Climate impact summary'!H12&gt;5,"HP",'2b. Climate impact summary'!H12&lt;3,"UWB",'2b. Climate impact summary'!H12=3,"Maybe",'2b. Climate impact summary'!H12=4,"Maybe")</f>
        <v>HP</v>
      </c>
      <c r="I14" t="str" cm="1">
        <f t="array" aca="1" ref="I14" ca="1">_xlfn.IFS('2b. Climate impact summary'!I12&gt;5,"HP",'2b. Climate impact summary'!I12&lt;3,"UWB",'2b. Climate impact summary'!I12=3,"Maybe",'2b. Climate impact summary'!I12=4,"Maybe")</f>
        <v>UWB</v>
      </c>
      <c r="J14" t="str" cm="1">
        <f t="array" aca="1" ref="J14" ca="1">_xlfn.IFS('2b. Climate impact summary'!J12&gt;5,"HP",'2b. Climate impact summary'!J12&lt;3,"UWB",'2b. Climate impact summary'!J12=3,"Maybe",'2b. Climate impact summary'!J12=4,"Maybe")</f>
        <v>HP</v>
      </c>
      <c r="K14" t="str" cm="1">
        <f t="array" aca="1" ref="K14" ca="1">_xlfn.IFS('2b. Climate impact summary'!K12&gt;5,"HP",'2b. Climate impact summary'!K12&lt;3,"UWB",'2b. Climate impact summary'!K12=3,"Maybe",'2b. Climate impact summary'!K12=4,"Maybe")</f>
        <v>UWB</v>
      </c>
      <c r="L14" s="116" t="str" cm="1">
        <f t="array" aca="1" ref="L14" ca="1">_xlfn.IFS('2b. Climate impact summary'!L12&gt;5,"HP",'2b. Climate impact summary'!L12&lt;3,"UWB",'2b. Climate impact summary'!L12=3,"Maybe",'2b. Climate impact summary'!L12=4,"Maybe")</f>
        <v>Maybe</v>
      </c>
      <c r="M14" t="str" cm="1">
        <f t="array" aca="1" ref="M14" ca="1">_xlfn.IFS('2b. Climate impact summary'!M12&gt;5,"HP",'2b. Climate impact summary'!M12&lt;3,"UWB",'2b. Climate impact summary'!M12=3,"Maybe",'2b. Climate impact summary'!M12=4,"Maybe")</f>
        <v>UWB</v>
      </c>
      <c r="N14" s="116" t="str" cm="1">
        <f t="array" aca="1" ref="N14" ca="1">_xlfn.IFS('2b. Climate impact summary'!N12&gt;5,"HP",'2b. Climate impact summary'!N12&lt;3,"UWB",'2b. Climate impact summary'!N12=3,"Maybe",'2b. Climate impact summary'!N12=4,"Maybe")</f>
        <v>Maybe</v>
      </c>
      <c r="O14" s="116" t="str" cm="1">
        <f t="array" aca="1" ref="O14" ca="1">_xlfn.IFS('2b. Climate impact summary'!O12&gt;5,"HP",'2b. Climate impact summary'!O12&lt;3,"UWB",'2b. Climate impact summary'!O12=3,"Maybe",'2b. Climate impact summary'!O12=4,"Maybe")</f>
        <v>Maybe</v>
      </c>
      <c r="P14" s="116" t="str" cm="1">
        <f t="array" aca="1" ref="P14" ca="1">_xlfn.IFS('2b. Climate impact summary'!P12&gt;5,"HP",'2b. Climate impact summary'!P12&lt;3,"UWB",'2b. Climate impact summary'!P12=3,"Maybe",'2b. Climate impact summary'!P12=4,"Maybe")</f>
        <v>Maybe</v>
      </c>
      <c r="Q14" s="116" t="str" cm="1">
        <f t="array" aca="1" ref="Q14" ca="1">_xlfn.IFS('2b. Climate impact summary'!Q12&gt;5,"HP",'2b. Climate impact summary'!Q12&lt;3,"UWB",'2b. Climate impact summary'!Q12=3,"Maybe",'2b. Climate impact summary'!Q12=4,"Maybe")</f>
        <v>Maybe</v>
      </c>
      <c r="R14" s="107" t="str" cm="1">
        <f t="array" aca="1" ref="R14" ca="1">_xlfn.IFS('2b. Climate impact summary'!R12&gt;5,"HP",'2b. Climate impact summary'!R12&lt;3,"UWB",'2b. Climate impact summary'!R12=3,"Maybe",'2b. Climate impact summary'!R12=4,"Maybe")</f>
        <v>HP</v>
      </c>
      <c r="S14" s="119" t="s">
        <v>265</v>
      </c>
    </row>
    <row r="15" spans="1:19" ht="96.75" customHeight="1" x14ac:dyDescent="0.2">
      <c r="B15" s="105" t="s">
        <v>2</v>
      </c>
      <c r="C15" s="106" t="str">
        <f>'2b. Climate impact summary'!C13</f>
        <v>Working from a light rail overground substation, tech room or kiosk</v>
      </c>
      <c r="D15" s="105" t="str" cm="1">
        <f t="array" ref="D15">_xlfn.IFS('2b. Climate impact summary'!D13&gt;5,"HP",'2b. Climate impact summary'!D13&lt;3,"UWB",'2b. Climate impact summary'!D13=3,"Maybe",'2b. Climate impact summary'!D13=4,"Maybe")</f>
        <v>HP</v>
      </c>
      <c r="E15" t="str" cm="1">
        <f t="array" aca="1" ref="E15" ca="1">_xlfn.IFS('2b. Climate impact summary'!E13&gt;5,"HP",'2b. Climate impact summary'!E13&lt;3,"UWB",'2b. Climate impact summary'!E13=3,"Maybe",'2b. Climate impact summary'!E13=4,"Maybe")</f>
        <v>HP</v>
      </c>
      <c r="F15" t="str" cm="1">
        <f t="array" aca="1" ref="F15" ca="1">_xlfn.IFS('2b. Climate impact summary'!F13&gt;5,"HP",'2b. Climate impact summary'!F13&lt;3,"UWB",'2b. Climate impact summary'!F13=3,"Maybe",'2b. Climate impact summary'!F13=4,"Maybe")</f>
        <v>HP</v>
      </c>
      <c r="G15" t="str" cm="1">
        <f t="array" aca="1" ref="G15" ca="1">_xlfn.IFS('2b. Climate impact summary'!G13&gt;5,"HP",'2b. Climate impact summary'!G13&lt;3,"UWB",'2b. Climate impact summary'!G13=3,"Maybe",'2b. Climate impact summary'!G13=4,"Maybe")</f>
        <v>HP</v>
      </c>
      <c r="H15" t="str" cm="1">
        <f t="array" aca="1" ref="H15" ca="1">_xlfn.IFS('2b. Climate impact summary'!H13&gt;5,"HP",'2b. Climate impact summary'!H13&lt;3,"UWB",'2b. Climate impact summary'!H13=3,"Maybe",'2b. Climate impact summary'!H13=4,"Maybe")</f>
        <v>HP</v>
      </c>
      <c r="I15" t="str" cm="1">
        <f t="array" aca="1" ref="I15" ca="1">_xlfn.IFS('2b. Climate impact summary'!I13&gt;5,"HP",'2b. Climate impact summary'!I13&lt;3,"UWB",'2b. Climate impact summary'!I13=3,"Maybe",'2b. Climate impact summary'!I13=4,"Maybe")</f>
        <v>UWB</v>
      </c>
      <c r="J15" t="str" cm="1">
        <f t="array" aca="1" ref="J15" ca="1">_xlfn.IFS('2b. Climate impact summary'!J13&gt;5,"HP",'2b. Climate impact summary'!J13&lt;3,"UWB",'2b. Climate impact summary'!J13=3,"Maybe",'2b. Climate impact summary'!J13=4,"Maybe")</f>
        <v>HP</v>
      </c>
      <c r="K15" t="str" cm="1">
        <f t="array" aca="1" ref="K15" ca="1">_xlfn.IFS('2b. Climate impact summary'!K13&gt;5,"HP",'2b. Climate impact summary'!K13&lt;3,"UWB",'2b. Climate impact summary'!K13=3,"Maybe",'2b. Climate impact summary'!K13=4,"Maybe")</f>
        <v>UWB</v>
      </c>
      <c r="L15" s="116" t="str" cm="1">
        <f t="array" aca="1" ref="L15" ca="1">_xlfn.IFS('2b. Climate impact summary'!L13&gt;5,"HP",'2b. Climate impact summary'!L13&lt;3,"UWB",'2b. Climate impact summary'!L13=3,"Maybe",'2b. Climate impact summary'!L13=4,"Maybe")</f>
        <v>Maybe</v>
      </c>
      <c r="M15" t="str" cm="1">
        <f t="array" aca="1" ref="M15" ca="1">_xlfn.IFS('2b. Climate impact summary'!M13&gt;5,"HP",'2b. Climate impact summary'!M13&lt;3,"UWB",'2b. Climate impact summary'!M13=3,"Maybe",'2b. Climate impact summary'!M13=4,"Maybe")</f>
        <v>UWB</v>
      </c>
      <c r="N15" s="116" t="str" cm="1">
        <f t="array" aca="1" ref="N15" ca="1">_xlfn.IFS('2b. Climate impact summary'!N13&gt;5,"HP",'2b. Climate impact summary'!N13&lt;3,"UWB",'2b. Climate impact summary'!N13=3,"Maybe",'2b. Climate impact summary'!N13=4,"Maybe")</f>
        <v>Maybe</v>
      </c>
      <c r="O15" s="116" t="str" cm="1">
        <f t="array" aca="1" ref="O15" ca="1">_xlfn.IFS('2b. Climate impact summary'!O13&gt;5,"HP",'2b. Climate impact summary'!O13&lt;3,"UWB",'2b. Climate impact summary'!O13=3,"Maybe",'2b. Climate impact summary'!O13=4,"Maybe")</f>
        <v>Maybe</v>
      </c>
      <c r="P15" s="116" t="str" cm="1">
        <f t="array" aca="1" ref="P15" ca="1">_xlfn.IFS('2b. Climate impact summary'!P13&gt;5,"HP",'2b. Climate impact summary'!P13&lt;3,"UWB",'2b. Climate impact summary'!P13=3,"Maybe",'2b. Climate impact summary'!P13=4,"Maybe")</f>
        <v>Maybe</v>
      </c>
      <c r="Q15" s="116" t="str" cm="1">
        <f t="array" aca="1" ref="Q15" ca="1">_xlfn.IFS('2b. Climate impact summary'!Q13&gt;5,"HP",'2b. Climate impact summary'!Q13&lt;3,"UWB",'2b. Climate impact summary'!Q13=3,"Maybe",'2b. Climate impact summary'!Q13=4,"Maybe")</f>
        <v>Maybe</v>
      </c>
      <c r="R15" s="107" t="str" cm="1">
        <f t="array" aca="1" ref="R15" ca="1">_xlfn.IFS('2b. Climate impact summary'!R13&gt;5,"HP",'2b. Climate impact summary'!R13&lt;3,"UWB",'2b. Climate impact summary'!R13=3,"Maybe",'2b. Climate impact summary'!R13=4,"Maybe")</f>
        <v>HP</v>
      </c>
      <c r="S15" s="119" t="s">
        <v>265</v>
      </c>
    </row>
    <row r="16" spans="1:19" ht="96.75" customHeight="1" thickBot="1" x14ac:dyDescent="0.25">
      <c r="B16" s="108" t="s">
        <v>2</v>
      </c>
      <c r="C16" s="109" t="str">
        <f>'2b. Climate impact summary'!C14</f>
        <v>Working from a light rail underground substation or tech room</v>
      </c>
      <c r="D16" s="108" t="str" cm="1">
        <f t="array" ref="D16">_xlfn.IFS('2b. Climate impact summary'!D14&gt;5,"HP",'2b. Climate impact summary'!D14&lt;3,"UWB",'2b. Climate impact summary'!D14=3,"Maybe",'2b. Climate impact summary'!D14=4,"Maybe")</f>
        <v>HP</v>
      </c>
      <c r="E16" s="110" t="str" cm="1">
        <f t="array" aca="1" ref="E16" ca="1">_xlfn.IFS('2b. Climate impact summary'!E14&gt;5,"HP",'2b. Climate impact summary'!E14&lt;3,"UWB",'2b. Climate impact summary'!E14=3,"Maybe",'2b. Climate impact summary'!E14=4,"Maybe")</f>
        <v>HP</v>
      </c>
      <c r="F16" s="110" t="str" cm="1">
        <f t="array" aca="1" ref="F16" ca="1">_xlfn.IFS('2b. Climate impact summary'!F14&gt;5,"HP",'2b. Climate impact summary'!F14&lt;3,"UWB",'2b. Climate impact summary'!F14=3,"Maybe",'2b. Climate impact summary'!F14=4,"Maybe")</f>
        <v>HP</v>
      </c>
      <c r="G16" s="110" t="str" cm="1">
        <f t="array" aca="1" ref="G16" ca="1">_xlfn.IFS('2b. Climate impact summary'!G14&gt;5,"HP",'2b. Climate impact summary'!G14&lt;3,"UWB",'2b. Climate impact summary'!G14=3,"Maybe",'2b. Climate impact summary'!G14=4,"Maybe")</f>
        <v>HP</v>
      </c>
      <c r="H16" s="110" t="str" cm="1">
        <f t="array" aca="1" ref="H16" ca="1">_xlfn.IFS('2b. Climate impact summary'!H14&gt;5,"HP",'2b. Climate impact summary'!H14&lt;3,"UWB",'2b. Climate impact summary'!H14=3,"Maybe",'2b. Climate impact summary'!H14=4,"Maybe")</f>
        <v>HP</v>
      </c>
      <c r="I16" s="110" t="str" cm="1">
        <f t="array" aca="1" ref="I16" ca="1">_xlfn.IFS('2b. Climate impact summary'!I14&gt;5,"HP",'2b. Climate impact summary'!I14&lt;3,"UWB",'2b. Climate impact summary'!I14=3,"Maybe",'2b. Climate impact summary'!I14=4,"Maybe")</f>
        <v>UWB</v>
      </c>
      <c r="J16" s="110" t="str" cm="1">
        <f t="array" aca="1" ref="J16" ca="1">_xlfn.IFS('2b. Climate impact summary'!J14&gt;5,"HP",'2b. Climate impact summary'!J14&lt;3,"UWB",'2b. Climate impact summary'!J14=3,"Maybe",'2b. Climate impact summary'!J14=4,"Maybe")</f>
        <v>HP</v>
      </c>
      <c r="K16" s="110" t="str" cm="1">
        <f t="array" aca="1" ref="K16" ca="1">_xlfn.IFS('2b. Climate impact summary'!K14&gt;5,"HP",'2b. Climate impact summary'!K14&lt;3,"UWB",'2b. Climate impact summary'!K14=3,"Maybe",'2b. Climate impact summary'!K14=4,"Maybe")</f>
        <v>UWB</v>
      </c>
      <c r="L16" s="110" t="str" cm="1">
        <f t="array" aca="1" ref="L16" ca="1">_xlfn.IFS('2b. Climate impact summary'!L14&gt;5,"HP",'2b. Climate impact summary'!L14&lt;3,"UWB",'2b. Climate impact summary'!L14=3,"Maybe",'2b. Climate impact summary'!L14=4,"Maybe")</f>
        <v>UWB</v>
      </c>
      <c r="M16" s="110" t="str" cm="1">
        <f t="array" aca="1" ref="M16" ca="1">_xlfn.IFS('2b. Climate impact summary'!M14&gt;5,"HP",'2b. Climate impact summary'!M14&lt;3,"UWB",'2b. Climate impact summary'!M14=3,"Maybe",'2b. Climate impact summary'!M14=4,"Maybe")</f>
        <v>UWB</v>
      </c>
      <c r="N16" s="117" t="str" cm="1">
        <f t="array" aca="1" ref="N16" ca="1">_xlfn.IFS('2b. Climate impact summary'!N14&gt;5,"HP",'2b. Climate impact summary'!N14&lt;3,"UWB",'2b. Climate impact summary'!N14=3,"Maybe",'2b. Climate impact summary'!N14=4,"Maybe")</f>
        <v>Maybe</v>
      </c>
      <c r="O16" s="117" t="str" cm="1">
        <f t="array" aca="1" ref="O16" ca="1">_xlfn.IFS('2b. Climate impact summary'!O14&gt;5,"HP",'2b. Climate impact summary'!O14&lt;3,"UWB",'2b. Climate impact summary'!O14=3,"Maybe",'2b. Climate impact summary'!O14=4,"Maybe")</f>
        <v>Maybe</v>
      </c>
      <c r="P16" s="117" t="str" cm="1">
        <f t="array" aca="1" ref="P16" ca="1">_xlfn.IFS('2b. Climate impact summary'!P14&gt;5,"HP",'2b. Climate impact summary'!P14&lt;3,"UWB",'2b. Climate impact summary'!P14=3,"Maybe",'2b. Climate impact summary'!P14=4,"Maybe")</f>
        <v>Maybe</v>
      </c>
      <c r="Q16" s="117" t="str" cm="1">
        <f t="array" aca="1" ref="Q16" ca="1">_xlfn.IFS('2b. Climate impact summary'!Q14&gt;5,"HP",'2b. Climate impact summary'!Q14&lt;3,"UWB",'2b. Climate impact summary'!Q14=3,"Maybe",'2b. Climate impact summary'!Q14=4,"Maybe")</f>
        <v>Maybe</v>
      </c>
      <c r="R16" s="111" t="str" cm="1">
        <f t="array" aca="1" ref="R16" ca="1">_xlfn.IFS('2b. Climate impact summary'!R14&gt;5,"HP",'2b. Climate impact summary'!R14&lt;3,"UWB",'2b. Climate impact summary'!R14=3,"Maybe",'2b. Climate impact summary'!R14=4,"Maybe")</f>
        <v>HP</v>
      </c>
      <c r="S16" s="120" t="s">
        <v>265</v>
      </c>
    </row>
  </sheetData>
  <sheetProtection algorithmName="SHA-512" hashValue="rbhcTTli4wqXrZOYtYnC9TKMOCO48l9A0x92o91y6GGxw+rRExIagKQzaJrgkSacl2jyXQjEJgGPHNt35i1GTA==" saltValue="FcTu8zbDdKed3EOmsqtj0g==" spinCount="100000" sheet="1" objects="1" scenarios="1"/>
  <mergeCells count="4">
    <mergeCell ref="A1:B2"/>
    <mergeCell ref="B7:B8"/>
    <mergeCell ref="C7:C8"/>
    <mergeCell ref="D7:S7"/>
  </mergeCells>
  <conditionalFormatting sqref="D9:R16">
    <cfRule type="containsText" dxfId="15" priority="1" operator="containsText" text="HP">
      <formula>NOT(ISERROR(SEARCH("HP",D9)))</formula>
    </cfRule>
    <cfRule type="containsText" dxfId="14" priority="2" operator="containsText" text="UWB">
      <formula>NOT(ISERROR(SEARCH("UWB",D9)))</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A3220-5FCC-4328-BD74-377C02015674}">
  <sheetPr>
    <tabColor rgb="FF92D050"/>
  </sheetPr>
  <dimension ref="A1:O131"/>
  <sheetViews>
    <sheetView zoomScale="85" zoomScaleNormal="85" workbookViewId="0">
      <pane xSplit="3" ySplit="2" topLeftCell="T117" activePane="bottomRight" state="frozen"/>
      <selection pane="topRight" activeCell="D1" sqref="D1"/>
      <selection pane="bottomLeft" activeCell="A3" sqref="A3"/>
      <selection pane="bottomRight" sqref="A1:AF155"/>
    </sheetView>
  </sheetViews>
  <sheetFormatPr defaultColWidth="9" defaultRowHeight="15" x14ac:dyDescent="0.25"/>
  <cols>
    <col min="1" max="1" width="28.25" style="88" bestFit="1" customWidth="1"/>
    <col min="2" max="2" width="29.875" style="88" customWidth="1"/>
    <col min="3" max="3" width="15.375" style="87" bestFit="1" customWidth="1"/>
    <col min="4" max="5" width="11.375" style="87" customWidth="1"/>
    <col min="6" max="6" width="15.625" style="87" customWidth="1"/>
    <col min="7" max="9" width="11.375" style="87" customWidth="1"/>
    <col min="10" max="11" width="16.5" style="87" customWidth="1"/>
    <col min="12" max="12" width="20.125" style="87" customWidth="1"/>
    <col min="13" max="14" width="26.75" style="87" customWidth="1"/>
    <col min="15" max="15" width="58.875" style="87" customWidth="1"/>
    <col min="16" max="16" width="9" style="87"/>
    <col min="17" max="17" width="41.5" style="87" customWidth="1"/>
    <col min="18" max="16384" width="9" style="87"/>
  </cols>
  <sheetData>
    <row r="1" spans="1:15" s="88" customFormat="1" ht="33" customHeight="1" x14ac:dyDescent="0.25">
      <c r="A1" s="244" t="s">
        <v>267</v>
      </c>
      <c r="B1" s="246" t="s">
        <v>268</v>
      </c>
      <c r="C1" s="248" t="s">
        <v>269</v>
      </c>
      <c r="D1" s="241" t="s">
        <v>270</v>
      </c>
      <c r="E1" s="242"/>
      <c r="F1" s="242"/>
      <c r="G1" s="242"/>
      <c r="H1" s="242"/>
      <c r="I1" s="242"/>
      <c r="J1" s="242"/>
      <c r="K1" s="243"/>
      <c r="L1" s="238" t="s">
        <v>271</v>
      </c>
      <c r="M1" s="239"/>
      <c r="N1" s="240"/>
      <c r="O1" s="236" t="s">
        <v>272</v>
      </c>
    </row>
    <row r="2" spans="1:15" s="88" customFormat="1" ht="75" x14ac:dyDescent="0.25">
      <c r="A2" s="245"/>
      <c r="B2" s="247"/>
      <c r="C2" s="249"/>
      <c r="D2" s="136" t="s">
        <v>26</v>
      </c>
      <c r="E2" s="137" t="s">
        <v>30</v>
      </c>
      <c r="F2" s="137" t="s">
        <v>35</v>
      </c>
      <c r="G2" s="137" t="s">
        <v>40</v>
      </c>
      <c r="H2" s="137" t="s">
        <v>44</v>
      </c>
      <c r="I2" s="137" t="s">
        <v>48</v>
      </c>
      <c r="J2" s="137" t="s">
        <v>273</v>
      </c>
      <c r="K2" s="138" t="s">
        <v>274</v>
      </c>
      <c r="L2" s="136" t="s">
        <v>275</v>
      </c>
      <c r="M2" s="137" t="s">
        <v>276</v>
      </c>
      <c r="N2" s="138" t="s">
        <v>277</v>
      </c>
      <c r="O2" s="237"/>
    </row>
    <row r="3" spans="1:15" ht="28.5" x14ac:dyDescent="0.2">
      <c r="A3" s="164" t="s">
        <v>21</v>
      </c>
      <c r="B3" s="165" t="s">
        <v>22</v>
      </c>
      <c r="C3" s="166" t="s">
        <v>278</v>
      </c>
      <c r="D3" s="167" t="s">
        <v>279</v>
      </c>
      <c r="E3" s="168" t="s">
        <v>279</v>
      </c>
      <c r="F3" s="168" t="s">
        <v>280</v>
      </c>
      <c r="G3" s="168" t="s">
        <v>279</v>
      </c>
      <c r="H3" s="168" t="s">
        <v>280</v>
      </c>
      <c r="I3" s="168" t="s">
        <v>280</v>
      </c>
      <c r="J3" s="168" t="s">
        <v>280</v>
      </c>
      <c r="K3" s="169" t="s">
        <v>280</v>
      </c>
      <c r="L3" s="170" t="s">
        <v>279</v>
      </c>
      <c r="M3" s="171" t="str" cm="1">
        <f t="array" ref="M3">_xlfn.IFS(L3="Y","High",L3="N","Low",L3="","")</f>
        <v>High</v>
      </c>
      <c r="N3" s="172" t="s">
        <v>281</v>
      </c>
      <c r="O3" s="153" t="s">
        <v>282</v>
      </c>
    </row>
    <row r="4" spans="1:15" ht="28.5" x14ac:dyDescent="0.2">
      <c r="A4" s="173" t="s">
        <v>21</v>
      </c>
      <c r="B4" s="174" t="s">
        <v>27</v>
      </c>
      <c r="C4" s="166" t="s">
        <v>278</v>
      </c>
      <c r="D4" s="167" t="s">
        <v>279</v>
      </c>
      <c r="E4" s="168" t="s">
        <v>279</v>
      </c>
      <c r="F4" s="168" t="s">
        <v>280</v>
      </c>
      <c r="G4" s="168" t="s">
        <v>279</v>
      </c>
      <c r="H4" s="168" t="s">
        <v>280</v>
      </c>
      <c r="I4" s="168" t="s">
        <v>279</v>
      </c>
      <c r="J4" s="168" t="s">
        <v>280</v>
      </c>
      <c r="K4" s="169" t="s">
        <v>280</v>
      </c>
      <c r="L4" s="170" t="s">
        <v>279</v>
      </c>
      <c r="M4" s="171" t="str" cm="1">
        <f t="array" ref="M4">_xlfn.IFS(L4="Y","High",L4="N","Low",L4="","")</f>
        <v>High</v>
      </c>
      <c r="N4" s="172" t="s">
        <v>281</v>
      </c>
      <c r="O4" s="153" t="s">
        <v>283</v>
      </c>
    </row>
    <row r="5" spans="1:15" x14ac:dyDescent="0.2">
      <c r="A5" s="164" t="s">
        <v>31</v>
      </c>
      <c r="B5" s="165" t="s">
        <v>32</v>
      </c>
      <c r="C5" s="166" t="s">
        <v>278</v>
      </c>
      <c r="D5" s="167" t="s">
        <v>279</v>
      </c>
      <c r="E5" s="168" t="s">
        <v>279</v>
      </c>
      <c r="F5" s="168" t="s">
        <v>279</v>
      </c>
      <c r="G5" s="168" t="s">
        <v>279</v>
      </c>
      <c r="H5" s="168" t="s">
        <v>280</v>
      </c>
      <c r="I5" s="168" t="s">
        <v>279</v>
      </c>
      <c r="J5" s="168" t="s">
        <v>280</v>
      </c>
      <c r="K5" s="169" t="s">
        <v>280</v>
      </c>
      <c r="L5" s="170" t="s">
        <v>279</v>
      </c>
      <c r="M5" s="171" t="str" cm="1">
        <f t="array" ref="M5">_xlfn.IFS(L5="Y","High",L5="N","Low",L5="","")</f>
        <v>High</v>
      </c>
      <c r="N5" s="172" t="s">
        <v>281</v>
      </c>
      <c r="O5" s="153"/>
    </row>
    <row r="6" spans="1:15" x14ac:dyDescent="0.2">
      <c r="A6" s="164" t="s">
        <v>31</v>
      </c>
      <c r="B6" s="174" t="s">
        <v>37</v>
      </c>
      <c r="C6" s="166" t="s">
        <v>278</v>
      </c>
      <c r="D6" s="167" t="s">
        <v>279</v>
      </c>
      <c r="E6" s="168" t="s">
        <v>279</v>
      </c>
      <c r="F6" s="168" t="s">
        <v>279</v>
      </c>
      <c r="G6" s="168" t="s">
        <v>279</v>
      </c>
      <c r="H6" s="168" t="s">
        <v>280</v>
      </c>
      <c r="I6" s="168" t="s">
        <v>279</v>
      </c>
      <c r="J6" s="168" t="s">
        <v>279</v>
      </c>
      <c r="K6" s="169" t="s">
        <v>279</v>
      </c>
      <c r="L6" s="170" t="s">
        <v>279</v>
      </c>
      <c r="M6" s="171" t="str" cm="1">
        <f t="array" ref="M6">_xlfn.IFS(L6="Y","High",L6="N","Low",L6="","")</f>
        <v>High</v>
      </c>
      <c r="N6" s="172" t="s">
        <v>281</v>
      </c>
      <c r="O6" s="153"/>
    </row>
    <row r="7" spans="1:15" x14ac:dyDescent="0.2">
      <c r="A7" s="164" t="s">
        <v>31</v>
      </c>
      <c r="B7" s="174" t="s">
        <v>41</v>
      </c>
      <c r="C7" s="166" t="s">
        <v>278</v>
      </c>
      <c r="D7" s="167" t="s">
        <v>279</v>
      </c>
      <c r="E7" s="168" t="s">
        <v>279</v>
      </c>
      <c r="F7" s="168" t="s">
        <v>280</v>
      </c>
      <c r="G7" s="168" t="s">
        <v>279</v>
      </c>
      <c r="H7" s="168" t="s">
        <v>280</v>
      </c>
      <c r="I7" s="168" t="s">
        <v>280</v>
      </c>
      <c r="J7" s="168" t="s">
        <v>280</v>
      </c>
      <c r="K7" s="169" t="s">
        <v>280</v>
      </c>
      <c r="L7" s="170" t="s">
        <v>280</v>
      </c>
      <c r="M7" s="171" t="str" cm="1">
        <f t="array" ref="M7">_xlfn.IFS(L7="Y","High",L7="N","Low",L7="","")</f>
        <v>Low</v>
      </c>
      <c r="N7" s="172" t="s">
        <v>281</v>
      </c>
      <c r="O7" s="153"/>
    </row>
    <row r="8" spans="1:15" x14ac:dyDescent="0.2">
      <c r="A8" s="164" t="s">
        <v>31</v>
      </c>
      <c r="B8" s="174" t="s">
        <v>45</v>
      </c>
      <c r="C8" s="166" t="s">
        <v>278</v>
      </c>
      <c r="D8" s="167" t="s">
        <v>279</v>
      </c>
      <c r="E8" s="168" t="s">
        <v>279</v>
      </c>
      <c r="F8" s="168" t="s">
        <v>280</v>
      </c>
      <c r="G8" s="168" t="s">
        <v>279</v>
      </c>
      <c r="H8" s="168" t="s">
        <v>280</v>
      </c>
      <c r="I8" s="168" t="s">
        <v>280</v>
      </c>
      <c r="J8" s="168" t="s">
        <v>280</v>
      </c>
      <c r="K8" s="169" t="s">
        <v>280</v>
      </c>
      <c r="L8" s="167" t="s">
        <v>280</v>
      </c>
      <c r="M8" s="171" t="str" cm="1">
        <f t="array" ref="M8">_xlfn.IFS(L8="Y","High",L8="N","Low",L8="","")</f>
        <v>Low</v>
      </c>
      <c r="N8" s="172" t="s">
        <v>281</v>
      </c>
      <c r="O8" s="153" t="s">
        <v>284</v>
      </c>
    </row>
    <row r="9" spans="1:15" x14ac:dyDescent="0.2">
      <c r="A9" s="164" t="s">
        <v>31</v>
      </c>
      <c r="B9" s="165" t="s">
        <v>49</v>
      </c>
      <c r="C9" s="166" t="s">
        <v>278</v>
      </c>
      <c r="D9" s="167" t="s">
        <v>279</v>
      </c>
      <c r="E9" s="168" t="s">
        <v>279</v>
      </c>
      <c r="F9" s="168" t="s">
        <v>280</v>
      </c>
      <c r="G9" s="168" t="s">
        <v>279</v>
      </c>
      <c r="H9" s="168" t="s">
        <v>280</v>
      </c>
      <c r="I9" s="168" t="s">
        <v>280</v>
      </c>
      <c r="J9" s="168" t="s">
        <v>280</v>
      </c>
      <c r="K9" s="169" t="s">
        <v>280</v>
      </c>
      <c r="L9" s="170" t="s">
        <v>280</v>
      </c>
      <c r="M9" s="171" t="str" cm="1">
        <f t="array" ref="M9">_xlfn.IFS(L9="Y","High",L9="N","Low",L9="","")</f>
        <v>Low</v>
      </c>
      <c r="N9" s="172" t="s">
        <v>281</v>
      </c>
      <c r="O9" s="153"/>
    </row>
    <row r="10" spans="1:15" x14ac:dyDescent="0.2">
      <c r="A10" s="164" t="s">
        <v>31</v>
      </c>
      <c r="B10" s="165" t="s">
        <v>53</v>
      </c>
      <c r="C10" s="166" t="s">
        <v>278</v>
      </c>
      <c r="D10" s="167" t="s">
        <v>279</v>
      </c>
      <c r="E10" s="168" t="s">
        <v>279</v>
      </c>
      <c r="F10" s="168" t="s">
        <v>280</v>
      </c>
      <c r="G10" s="168" t="s">
        <v>279</v>
      </c>
      <c r="H10" s="168" t="s">
        <v>280</v>
      </c>
      <c r="I10" s="168" t="s">
        <v>280</v>
      </c>
      <c r="J10" s="168" t="s">
        <v>280</v>
      </c>
      <c r="K10" s="169" t="s">
        <v>280</v>
      </c>
      <c r="L10" s="170" t="s">
        <v>280</v>
      </c>
      <c r="M10" s="171" t="str" cm="1">
        <f t="array" ref="M10">_xlfn.IFS(L10="Y","High",L10="N","Low",L10="","")</f>
        <v>Low</v>
      </c>
      <c r="N10" s="172" t="s">
        <v>281</v>
      </c>
      <c r="O10" s="153"/>
    </row>
    <row r="11" spans="1:15" ht="30" x14ac:dyDescent="0.2">
      <c r="A11" s="164" t="s">
        <v>58</v>
      </c>
      <c r="B11" s="165" t="s">
        <v>59</v>
      </c>
      <c r="C11" s="166" t="s">
        <v>278</v>
      </c>
      <c r="D11" s="167" t="s">
        <v>279</v>
      </c>
      <c r="E11" s="168" t="s">
        <v>279</v>
      </c>
      <c r="F11" s="168" t="s">
        <v>280</v>
      </c>
      <c r="G11" s="168" t="s">
        <v>279</v>
      </c>
      <c r="H11" s="168" t="s">
        <v>280</v>
      </c>
      <c r="I11" s="168" t="s">
        <v>280</v>
      </c>
      <c r="J11" s="168" t="s">
        <v>280</v>
      </c>
      <c r="K11" s="169" t="s">
        <v>280</v>
      </c>
      <c r="L11" s="170" t="s">
        <v>280</v>
      </c>
      <c r="M11" s="171" t="str" cm="1">
        <f t="array" ref="M11">_xlfn.IFS(L11="Y","High",L11="N","Low",L11="","")</f>
        <v>Low</v>
      </c>
      <c r="N11" s="172" t="s">
        <v>281</v>
      </c>
      <c r="O11" s="153"/>
    </row>
    <row r="12" spans="1:15" ht="30" x14ac:dyDescent="0.2">
      <c r="A12" s="164" t="s">
        <v>58</v>
      </c>
      <c r="B12" s="175" t="s">
        <v>62</v>
      </c>
      <c r="C12" s="166" t="s">
        <v>278</v>
      </c>
      <c r="D12" s="167" t="s">
        <v>279</v>
      </c>
      <c r="E12" s="168" t="s">
        <v>279</v>
      </c>
      <c r="F12" s="168" t="s">
        <v>279</v>
      </c>
      <c r="G12" s="168" t="s">
        <v>279</v>
      </c>
      <c r="H12" s="168" t="s">
        <v>280</v>
      </c>
      <c r="I12" s="168" t="s">
        <v>280</v>
      </c>
      <c r="J12" s="168" t="s">
        <v>280</v>
      </c>
      <c r="K12" s="169" t="s">
        <v>280</v>
      </c>
      <c r="L12" s="170" t="s">
        <v>280</v>
      </c>
      <c r="M12" s="171" t="str" cm="1">
        <f t="array" ref="M12">_xlfn.IFS(L12="Y","High",L12="N","Low",L12="","")</f>
        <v>Low</v>
      </c>
      <c r="N12" s="172" t="s">
        <v>281</v>
      </c>
      <c r="O12" s="153"/>
    </row>
    <row r="13" spans="1:15" ht="45" x14ac:dyDescent="0.2">
      <c r="A13" s="164" t="s">
        <v>58</v>
      </c>
      <c r="B13" s="174" t="s">
        <v>65</v>
      </c>
      <c r="C13" s="166" t="s">
        <v>278</v>
      </c>
      <c r="D13" s="167" t="s">
        <v>280</v>
      </c>
      <c r="E13" s="168" t="s">
        <v>279</v>
      </c>
      <c r="F13" s="168" t="s">
        <v>279</v>
      </c>
      <c r="G13" s="168" t="s">
        <v>279</v>
      </c>
      <c r="H13" s="168" t="s">
        <v>280</v>
      </c>
      <c r="I13" s="168" t="s">
        <v>280</v>
      </c>
      <c r="J13" s="168" t="s">
        <v>279</v>
      </c>
      <c r="K13" s="169" t="s">
        <v>280</v>
      </c>
      <c r="L13" s="170" t="s">
        <v>280</v>
      </c>
      <c r="M13" s="171" t="str" cm="1">
        <f t="array" ref="M13">_xlfn.IFS(L13="Y","High",L13="N","Low",L13="","")</f>
        <v>Low</v>
      </c>
      <c r="N13" s="172" t="s">
        <v>281</v>
      </c>
      <c r="O13" s="153" t="s">
        <v>285</v>
      </c>
    </row>
    <row r="14" spans="1:15" ht="45" x14ac:dyDescent="0.2">
      <c r="A14" s="164" t="s">
        <v>58</v>
      </c>
      <c r="B14" s="174" t="s">
        <v>68</v>
      </c>
      <c r="C14" s="166" t="s">
        <v>278</v>
      </c>
      <c r="D14" s="167" t="s">
        <v>279</v>
      </c>
      <c r="E14" s="168" t="s">
        <v>279</v>
      </c>
      <c r="F14" s="168" t="s">
        <v>279</v>
      </c>
      <c r="G14" s="168" t="s">
        <v>279</v>
      </c>
      <c r="H14" s="168" t="s">
        <v>280</v>
      </c>
      <c r="I14" s="168" t="s">
        <v>280</v>
      </c>
      <c r="J14" s="168" t="s">
        <v>280</v>
      </c>
      <c r="K14" s="169" t="s">
        <v>280</v>
      </c>
      <c r="L14" s="170" t="s">
        <v>280</v>
      </c>
      <c r="M14" s="171" t="str" cm="1">
        <f t="array" ref="M14">_xlfn.IFS(L14="Y","High",L14="N","Low",L14="","")</f>
        <v>Low</v>
      </c>
      <c r="N14" s="172" t="s">
        <v>281</v>
      </c>
      <c r="O14" s="153"/>
    </row>
    <row r="15" spans="1:15" ht="60" x14ac:dyDescent="0.2">
      <c r="A15" s="164" t="s">
        <v>58</v>
      </c>
      <c r="B15" s="174" t="s">
        <v>71</v>
      </c>
      <c r="C15" s="166" t="s">
        <v>278</v>
      </c>
      <c r="D15" s="167" t="s">
        <v>279</v>
      </c>
      <c r="E15" s="168" t="s">
        <v>279</v>
      </c>
      <c r="F15" s="168" t="s">
        <v>279</v>
      </c>
      <c r="G15" s="168" t="s">
        <v>279</v>
      </c>
      <c r="H15" s="168" t="s">
        <v>280</v>
      </c>
      <c r="I15" s="168" t="s">
        <v>280</v>
      </c>
      <c r="J15" s="168" t="s">
        <v>280</v>
      </c>
      <c r="K15" s="169" t="s">
        <v>280</v>
      </c>
      <c r="L15" s="170" t="s">
        <v>280</v>
      </c>
      <c r="M15" s="171" t="str" cm="1">
        <f t="array" ref="M15">_xlfn.IFS(L15="Y","High",L15="N","Low",L15="","")</f>
        <v>Low</v>
      </c>
      <c r="N15" s="172" t="s">
        <v>281</v>
      </c>
      <c r="O15" s="153"/>
    </row>
    <row r="16" spans="1:15" ht="30" x14ac:dyDescent="0.2">
      <c r="A16" s="164" t="s">
        <v>58</v>
      </c>
      <c r="B16" s="174" t="s">
        <v>75</v>
      </c>
      <c r="C16" s="166" t="s">
        <v>278</v>
      </c>
      <c r="D16" s="167" t="s">
        <v>279</v>
      </c>
      <c r="E16" s="168" t="s">
        <v>279</v>
      </c>
      <c r="F16" s="168" t="s">
        <v>280</v>
      </c>
      <c r="G16" s="168" t="s">
        <v>279</v>
      </c>
      <c r="H16" s="168" t="s">
        <v>280</v>
      </c>
      <c r="I16" s="168" t="s">
        <v>280</v>
      </c>
      <c r="J16" s="168" t="s">
        <v>280</v>
      </c>
      <c r="K16" s="169" t="s">
        <v>280</v>
      </c>
      <c r="L16" s="170" t="s">
        <v>280</v>
      </c>
      <c r="M16" s="171" t="str" cm="1">
        <f t="array" ref="M16">_xlfn.IFS(L16="Y","High",L16="N","Low",L16="","")</f>
        <v>Low</v>
      </c>
      <c r="N16" s="172" t="s">
        <v>281</v>
      </c>
      <c r="O16" s="153"/>
    </row>
    <row r="17" spans="1:15" ht="30" x14ac:dyDescent="0.2">
      <c r="A17" s="164" t="s">
        <v>58</v>
      </c>
      <c r="B17" s="174" t="s">
        <v>78</v>
      </c>
      <c r="C17" s="166" t="s">
        <v>278</v>
      </c>
      <c r="D17" s="167" t="s">
        <v>279</v>
      </c>
      <c r="E17" s="168" t="s">
        <v>279</v>
      </c>
      <c r="F17" s="168" t="s">
        <v>279</v>
      </c>
      <c r="G17" s="168" t="s">
        <v>279</v>
      </c>
      <c r="H17" s="168" t="s">
        <v>280</v>
      </c>
      <c r="I17" s="168" t="s">
        <v>280</v>
      </c>
      <c r="J17" s="168" t="s">
        <v>280</v>
      </c>
      <c r="K17" s="169" t="s">
        <v>280</v>
      </c>
      <c r="L17" s="170" t="s">
        <v>280</v>
      </c>
      <c r="M17" s="171" t="str" cm="1">
        <f t="array" ref="M17">_xlfn.IFS(L17="Y","High",L17="N","Low",L17="","")</f>
        <v>Low</v>
      </c>
      <c r="N17" s="172" t="s">
        <v>281</v>
      </c>
      <c r="O17" s="153"/>
    </row>
    <row r="18" spans="1:15" ht="45" x14ac:dyDescent="0.2">
      <c r="A18" s="164" t="s">
        <v>58</v>
      </c>
      <c r="B18" s="174" t="s">
        <v>81</v>
      </c>
      <c r="C18" s="166" t="s">
        <v>278</v>
      </c>
      <c r="D18" s="167" t="s">
        <v>279</v>
      </c>
      <c r="E18" s="168" t="s">
        <v>279</v>
      </c>
      <c r="F18" s="168" t="s">
        <v>279</v>
      </c>
      <c r="G18" s="168" t="s">
        <v>279</v>
      </c>
      <c r="H18" s="168" t="s">
        <v>280</v>
      </c>
      <c r="I18" s="168" t="s">
        <v>280</v>
      </c>
      <c r="J18" s="168" t="s">
        <v>280</v>
      </c>
      <c r="K18" s="169" t="s">
        <v>280</v>
      </c>
      <c r="L18" s="170" t="s">
        <v>280</v>
      </c>
      <c r="M18" s="171" t="str" cm="1">
        <f t="array" ref="M18">_xlfn.IFS(L18="Y","High",L18="N","Low",L18="","")</f>
        <v>Low</v>
      </c>
      <c r="N18" s="172" t="s">
        <v>281</v>
      </c>
      <c r="O18" s="153"/>
    </row>
    <row r="19" spans="1:15" ht="30" x14ac:dyDescent="0.2">
      <c r="A19" s="164" t="s">
        <v>58</v>
      </c>
      <c r="B19" s="174" t="s">
        <v>83</v>
      </c>
      <c r="C19" s="166" t="s">
        <v>278</v>
      </c>
      <c r="D19" s="167" t="s">
        <v>279</v>
      </c>
      <c r="E19" s="168" t="s">
        <v>279</v>
      </c>
      <c r="F19" s="168" t="s">
        <v>279</v>
      </c>
      <c r="G19" s="168" t="s">
        <v>279</v>
      </c>
      <c r="H19" s="168" t="s">
        <v>279</v>
      </c>
      <c r="I19" s="168" t="s">
        <v>280</v>
      </c>
      <c r="J19" s="168" t="s">
        <v>280</v>
      </c>
      <c r="K19" s="169" t="s">
        <v>280</v>
      </c>
      <c r="L19" s="170" t="s">
        <v>280</v>
      </c>
      <c r="M19" s="171" t="str" cm="1">
        <f t="array" ref="M19">_xlfn.IFS(L19="Y","High",L19="N","Low",L19="","")</f>
        <v>Low</v>
      </c>
      <c r="N19" s="172" t="s">
        <v>281</v>
      </c>
      <c r="O19" s="153"/>
    </row>
    <row r="20" spans="1:15" ht="30" x14ac:dyDescent="0.2">
      <c r="A20" s="164" t="s">
        <v>58</v>
      </c>
      <c r="B20" s="174" t="s">
        <v>85</v>
      </c>
      <c r="C20" s="166" t="s">
        <v>278</v>
      </c>
      <c r="D20" s="167" t="s">
        <v>279</v>
      </c>
      <c r="E20" s="168" t="s">
        <v>279</v>
      </c>
      <c r="F20" s="168" t="s">
        <v>279</v>
      </c>
      <c r="G20" s="168" t="s">
        <v>279</v>
      </c>
      <c r="H20" s="168" t="s">
        <v>280</v>
      </c>
      <c r="I20" s="168" t="s">
        <v>280</v>
      </c>
      <c r="J20" s="168" t="s">
        <v>280</v>
      </c>
      <c r="K20" s="169" t="s">
        <v>280</v>
      </c>
      <c r="L20" s="170" t="s">
        <v>280</v>
      </c>
      <c r="M20" s="171" t="str" cm="1">
        <f t="array" ref="M20">_xlfn.IFS(L20="Y","High",L20="N","Low",L20="","")</f>
        <v>Low</v>
      </c>
      <c r="N20" s="172" t="s">
        <v>281</v>
      </c>
      <c r="O20" s="153"/>
    </row>
    <row r="21" spans="1:15" ht="30" x14ac:dyDescent="0.2">
      <c r="A21" s="164" t="s">
        <v>58</v>
      </c>
      <c r="B21" s="174" t="s">
        <v>87</v>
      </c>
      <c r="C21" s="166" t="s">
        <v>278</v>
      </c>
      <c r="D21" s="167" t="s">
        <v>279</v>
      </c>
      <c r="E21" s="168" t="s">
        <v>279</v>
      </c>
      <c r="F21" s="168" t="s">
        <v>279</v>
      </c>
      <c r="G21" s="168" t="s">
        <v>279</v>
      </c>
      <c r="H21" s="168" t="s">
        <v>280</v>
      </c>
      <c r="I21" s="168" t="s">
        <v>279</v>
      </c>
      <c r="J21" s="168" t="s">
        <v>280</v>
      </c>
      <c r="K21" s="169" t="s">
        <v>280</v>
      </c>
      <c r="L21" s="170" t="s">
        <v>280</v>
      </c>
      <c r="M21" s="171" t="str" cm="1">
        <f t="array" ref="M21">_xlfn.IFS(L21="Y","High",L21="N","Low",L21="","")</f>
        <v>Low</v>
      </c>
      <c r="N21" s="172" t="s">
        <v>281</v>
      </c>
      <c r="O21" s="153"/>
    </row>
    <row r="22" spans="1:15" ht="30" x14ac:dyDescent="0.2">
      <c r="A22" s="164" t="s">
        <v>58</v>
      </c>
      <c r="B22" s="174" t="s">
        <v>89</v>
      </c>
      <c r="C22" s="166" t="s">
        <v>278</v>
      </c>
      <c r="D22" s="167" t="s">
        <v>279</v>
      </c>
      <c r="E22" s="168" t="s">
        <v>279</v>
      </c>
      <c r="F22" s="168" t="s">
        <v>279</v>
      </c>
      <c r="G22" s="168" t="s">
        <v>279</v>
      </c>
      <c r="H22" s="168" t="s">
        <v>279</v>
      </c>
      <c r="I22" s="168" t="s">
        <v>279</v>
      </c>
      <c r="J22" s="168" t="s">
        <v>279</v>
      </c>
      <c r="K22" s="169" t="s">
        <v>279</v>
      </c>
      <c r="L22" s="170" t="s">
        <v>280</v>
      </c>
      <c r="M22" s="171" t="str" cm="1">
        <f t="array" ref="M22">_xlfn.IFS(L22="Y","High",L22="N","Low",L22="","")</f>
        <v>Low</v>
      </c>
      <c r="N22" s="172" t="s">
        <v>281</v>
      </c>
      <c r="O22" s="153"/>
    </row>
    <row r="23" spans="1:15" ht="30" x14ac:dyDescent="0.2">
      <c r="A23" s="164" t="s">
        <v>58</v>
      </c>
      <c r="B23" s="174" t="s">
        <v>91</v>
      </c>
      <c r="C23" s="166" t="s">
        <v>278</v>
      </c>
      <c r="D23" s="167" t="s">
        <v>279</v>
      </c>
      <c r="E23" s="168" t="s">
        <v>279</v>
      </c>
      <c r="F23" s="168" t="s">
        <v>279</v>
      </c>
      <c r="G23" s="168" t="s">
        <v>279</v>
      </c>
      <c r="H23" s="168" t="s">
        <v>280</v>
      </c>
      <c r="I23" s="168" t="s">
        <v>280</v>
      </c>
      <c r="J23" s="168" t="s">
        <v>280</v>
      </c>
      <c r="K23" s="169" t="s">
        <v>280</v>
      </c>
      <c r="L23" s="170" t="s">
        <v>280</v>
      </c>
      <c r="M23" s="171" t="str" cm="1">
        <f t="array" ref="M23">_xlfn.IFS(L23="Y","High",L23="N","Low",L23="","")</f>
        <v>Low</v>
      </c>
      <c r="N23" s="172" t="s">
        <v>281</v>
      </c>
      <c r="O23" s="153"/>
    </row>
    <row r="24" spans="1:15" ht="45" x14ac:dyDescent="0.2">
      <c r="A24" s="164" t="s">
        <v>58</v>
      </c>
      <c r="B24" s="174" t="s">
        <v>93</v>
      </c>
      <c r="C24" s="166" t="s">
        <v>278</v>
      </c>
      <c r="D24" s="167" t="s">
        <v>279</v>
      </c>
      <c r="E24" s="168" t="s">
        <v>279</v>
      </c>
      <c r="F24" s="168" t="s">
        <v>279</v>
      </c>
      <c r="G24" s="168" t="s">
        <v>279</v>
      </c>
      <c r="H24" s="168" t="s">
        <v>280</v>
      </c>
      <c r="I24" s="168" t="s">
        <v>279</v>
      </c>
      <c r="J24" s="168" t="s">
        <v>279</v>
      </c>
      <c r="K24" s="169" t="s">
        <v>279</v>
      </c>
      <c r="L24" s="170" t="s">
        <v>280</v>
      </c>
      <c r="M24" s="171" t="str" cm="1">
        <f t="array" ref="M24">_xlfn.IFS(L24="Y","High",L24="N","Low",L24="","")</f>
        <v>Low</v>
      </c>
      <c r="N24" s="172" t="s">
        <v>281</v>
      </c>
      <c r="O24" s="153"/>
    </row>
    <row r="25" spans="1:15" ht="45" x14ac:dyDescent="0.2">
      <c r="A25" s="164" t="s">
        <v>58</v>
      </c>
      <c r="B25" s="174" t="s">
        <v>95</v>
      </c>
      <c r="C25" s="166" t="s">
        <v>278</v>
      </c>
      <c r="D25" s="167" t="s">
        <v>279</v>
      </c>
      <c r="E25" s="168" t="s">
        <v>279</v>
      </c>
      <c r="F25" s="168" t="s">
        <v>279</v>
      </c>
      <c r="G25" s="168" t="s">
        <v>279</v>
      </c>
      <c r="H25" s="168" t="s">
        <v>280</v>
      </c>
      <c r="I25" s="168" t="s">
        <v>279</v>
      </c>
      <c r="J25" s="168" t="s">
        <v>280</v>
      </c>
      <c r="K25" s="169" t="s">
        <v>280</v>
      </c>
      <c r="L25" s="170" t="s">
        <v>280</v>
      </c>
      <c r="M25" s="171" t="str" cm="1">
        <f t="array" ref="M25">_xlfn.IFS(L25="Y","High",L25="N","Low",L25="","")</f>
        <v>Low</v>
      </c>
      <c r="N25" s="172" t="s">
        <v>281</v>
      </c>
      <c r="O25" s="153"/>
    </row>
    <row r="26" spans="1:15" ht="45" x14ac:dyDescent="0.2">
      <c r="A26" s="164" t="s">
        <v>58</v>
      </c>
      <c r="B26" s="174" t="s">
        <v>97</v>
      </c>
      <c r="C26" s="166" t="s">
        <v>278</v>
      </c>
      <c r="D26" s="167" t="s">
        <v>279</v>
      </c>
      <c r="E26" s="168" t="s">
        <v>279</v>
      </c>
      <c r="F26" s="168" t="s">
        <v>279</v>
      </c>
      <c r="G26" s="168" t="s">
        <v>279</v>
      </c>
      <c r="H26" s="168" t="s">
        <v>280</v>
      </c>
      <c r="I26" s="168" t="s">
        <v>279</v>
      </c>
      <c r="J26" s="168" t="s">
        <v>280</v>
      </c>
      <c r="K26" s="169" t="s">
        <v>280</v>
      </c>
      <c r="L26" s="170" t="s">
        <v>280</v>
      </c>
      <c r="M26" s="171" t="str" cm="1">
        <f t="array" ref="M26">_xlfn.IFS(L26="Y","High",L26="N","Low",L26="","")</f>
        <v>Low</v>
      </c>
      <c r="N26" s="172" t="s">
        <v>281</v>
      </c>
      <c r="O26" s="153"/>
    </row>
    <row r="27" spans="1:15" ht="30" x14ac:dyDescent="0.2">
      <c r="A27" s="164" t="s">
        <v>58</v>
      </c>
      <c r="B27" s="174" t="s">
        <v>99</v>
      </c>
      <c r="C27" s="166" t="s">
        <v>278</v>
      </c>
      <c r="D27" s="167" t="s">
        <v>279</v>
      </c>
      <c r="E27" s="168" t="s">
        <v>279</v>
      </c>
      <c r="F27" s="168" t="s">
        <v>280</v>
      </c>
      <c r="G27" s="168" t="s">
        <v>279</v>
      </c>
      <c r="H27" s="168" t="s">
        <v>280</v>
      </c>
      <c r="I27" s="168" t="s">
        <v>280</v>
      </c>
      <c r="J27" s="168" t="s">
        <v>280</v>
      </c>
      <c r="K27" s="169" t="s">
        <v>280</v>
      </c>
      <c r="L27" s="170" t="s">
        <v>280</v>
      </c>
      <c r="M27" s="171" t="str" cm="1">
        <f t="array" ref="M27">_xlfn.IFS(L27="Y","High",L27="N","Low",L27="","")</f>
        <v>Low</v>
      </c>
      <c r="N27" s="172" t="s">
        <v>281</v>
      </c>
      <c r="O27" s="153"/>
    </row>
    <row r="28" spans="1:15" ht="30" x14ac:dyDescent="0.2">
      <c r="A28" s="164" t="s">
        <v>58</v>
      </c>
      <c r="B28" s="174" t="s">
        <v>101</v>
      </c>
      <c r="C28" s="166" t="s">
        <v>278</v>
      </c>
      <c r="D28" s="167" t="s">
        <v>279</v>
      </c>
      <c r="E28" s="168" t="s">
        <v>279</v>
      </c>
      <c r="F28" s="168" t="s">
        <v>280</v>
      </c>
      <c r="G28" s="168" t="s">
        <v>279</v>
      </c>
      <c r="H28" s="168" t="s">
        <v>280</v>
      </c>
      <c r="I28" s="168" t="s">
        <v>280</v>
      </c>
      <c r="J28" s="168" t="s">
        <v>280</v>
      </c>
      <c r="K28" s="169" t="s">
        <v>280</v>
      </c>
      <c r="L28" s="170" t="s">
        <v>280</v>
      </c>
      <c r="M28" s="171" t="str" cm="1">
        <f t="array" ref="M28">_xlfn.IFS(L28="Y","High",L28="N","Low",L28="","")</f>
        <v>Low</v>
      </c>
      <c r="N28" s="172" t="s">
        <v>281</v>
      </c>
      <c r="O28" s="153"/>
    </row>
    <row r="29" spans="1:15" ht="30" x14ac:dyDescent="0.2">
      <c r="A29" s="164" t="s">
        <v>58</v>
      </c>
      <c r="B29" s="174" t="s">
        <v>103</v>
      </c>
      <c r="C29" s="166" t="s">
        <v>278</v>
      </c>
      <c r="D29" s="167" t="s">
        <v>279</v>
      </c>
      <c r="E29" s="168" t="s">
        <v>279</v>
      </c>
      <c r="F29" s="168" t="s">
        <v>280</v>
      </c>
      <c r="G29" s="168" t="s">
        <v>279</v>
      </c>
      <c r="H29" s="168" t="s">
        <v>280</v>
      </c>
      <c r="I29" s="168" t="s">
        <v>280</v>
      </c>
      <c r="J29" s="168" t="s">
        <v>280</v>
      </c>
      <c r="K29" s="169" t="s">
        <v>280</v>
      </c>
      <c r="L29" s="170" t="s">
        <v>280</v>
      </c>
      <c r="M29" s="171" t="str" cm="1">
        <f t="array" ref="M29">_xlfn.IFS(L29="Y","High",L29="N","Low",L29="","")</f>
        <v>Low</v>
      </c>
      <c r="N29" s="172" t="s">
        <v>281</v>
      </c>
      <c r="O29" s="153"/>
    </row>
    <row r="30" spans="1:15" ht="30" x14ac:dyDescent="0.2">
      <c r="A30" s="164" t="s">
        <v>58</v>
      </c>
      <c r="B30" s="174" t="s">
        <v>105</v>
      </c>
      <c r="C30" s="166" t="s">
        <v>278</v>
      </c>
      <c r="D30" s="167" t="s">
        <v>279</v>
      </c>
      <c r="E30" s="168" t="s">
        <v>279</v>
      </c>
      <c r="F30" s="168" t="s">
        <v>280</v>
      </c>
      <c r="G30" s="168" t="s">
        <v>279</v>
      </c>
      <c r="H30" s="168" t="s">
        <v>280</v>
      </c>
      <c r="I30" s="168" t="s">
        <v>280</v>
      </c>
      <c r="J30" s="168" t="s">
        <v>280</v>
      </c>
      <c r="K30" s="169" t="s">
        <v>280</v>
      </c>
      <c r="L30" s="170" t="s">
        <v>280</v>
      </c>
      <c r="M30" s="171" t="str" cm="1">
        <f t="array" ref="M30">_xlfn.IFS(L30="Y","High",L30="N","Low",L30="","")</f>
        <v>Low</v>
      </c>
      <c r="N30" s="172" t="s">
        <v>281</v>
      </c>
      <c r="O30" s="153"/>
    </row>
    <row r="31" spans="1:15" ht="30" x14ac:dyDescent="0.2">
      <c r="A31" s="164" t="s">
        <v>58</v>
      </c>
      <c r="B31" s="174" t="s">
        <v>107</v>
      </c>
      <c r="C31" s="166" t="s">
        <v>278</v>
      </c>
      <c r="D31" s="167" t="s">
        <v>279</v>
      </c>
      <c r="E31" s="168" t="s">
        <v>279</v>
      </c>
      <c r="F31" s="168" t="s">
        <v>279</v>
      </c>
      <c r="G31" s="168" t="s">
        <v>279</v>
      </c>
      <c r="H31" s="168" t="s">
        <v>280</v>
      </c>
      <c r="I31" s="168" t="s">
        <v>280</v>
      </c>
      <c r="J31" s="168" t="s">
        <v>280</v>
      </c>
      <c r="K31" s="169" t="s">
        <v>280</v>
      </c>
      <c r="L31" s="170" t="s">
        <v>280</v>
      </c>
      <c r="M31" s="171" t="str" cm="1">
        <f t="array" ref="M31">_xlfn.IFS(L31="Y","High",L31="N","Low",L31="","")</f>
        <v>Low</v>
      </c>
      <c r="N31" s="172" t="s">
        <v>281</v>
      </c>
      <c r="O31" s="153"/>
    </row>
    <row r="32" spans="1:15" ht="30" x14ac:dyDescent="0.2">
      <c r="A32" s="164" t="s">
        <v>109</v>
      </c>
      <c r="B32" s="174" t="s">
        <v>110</v>
      </c>
      <c r="C32" s="166" t="s">
        <v>278</v>
      </c>
      <c r="D32" s="167" t="s">
        <v>279</v>
      </c>
      <c r="E32" s="168" t="s">
        <v>279</v>
      </c>
      <c r="F32" s="168" t="s">
        <v>279</v>
      </c>
      <c r="G32" s="168" t="s">
        <v>279</v>
      </c>
      <c r="H32" s="168" t="s">
        <v>279</v>
      </c>
      <c r="I32" s="168" t="s">
        <v>280</v>
      </c>
      <c r="J32" s="168" t="s">
        <v>280</v>
      </c>
      <c r="K32" s="169" t="s">
        <v>280</v>
      </c>
      <c r="L32" s="170" t="s">
        <v>279</v>
      </c>
      <c r="M32" s="171" t="str" cm="1">
        <f t="array" ref="M32">_xlfn.IFS(L32="Y","High",L32="N","Low",L32="","")</f>
        <v>High</v>
      </c>
      <c r="N32" s="172" t="s">
        <v>281</v>
      </c>
      <c r="O32" s="153"/>
    </row>
    <row r="33" spans="1:15" ht="30" x14ac:dyDescent="0.2">
      <c r="A33" s="164" t="s">
        <v>109</v>
      </c>
      <c r="B33" s="174" t="s">
        <v>112</v>
      </c>
      <c r="C33" s="166" t="s">
        <v>278</v>
      </c>
      <c r="D33" s="167" t="s">
        <v>279</v>
      </c>
      <c r="E33" s="168" t="s">
        <v>279</v>
      </c>
      <c r="F33" s="168" t="s">
        <v>279</v>
      </c>
      <c r="G33" s="168" t="s">
        <v>279</v>
      </c>
      <c r="H33" s="168" t="s">
        <v>280</v>
      </c>
      <c r="I33" s="168" t="s">
        <v>280</v>
      </c>
      <c r="J33" s="168" t="s">
        <v>280</v>
      </c>
      <c r="K33" s="169" t="s">
        <v>280</v>
      </c>
      <c r="L33" s="170" t="s">
        <v>279</v>
      </c>
      <c r="M33" s="171" t="str" cm="1">
        <f t="array" ref="M33">_xlfn.IFS(L33="Y","High",L33="N","Low",L33="","")</f>
        <v>High</v>
      </c>
      <c r="N33" s="172" t="s">
        <v>281</v>
      </c>
      <c r="O33" s="153" t="s">
        <v>286</v>
      </c>
    </row>
    <row r="34" spans="1:15" ht="30" x14ac:dyDescent="0.2">
      <c r="A34" s="164" t="s">
        <v>109</v>
      </c>
      <c r="B34" s="174" t="s">
        <v>114</v>
      </c>
      <c r="C34" s="166" t="s">
        <v>278</v>
      </c>
      <c r="D34" s="167" t="s">
        <v>279</v>
      </c>
      <c r="E34" s="168" t="s">
        <v>279</v>
      </c>
      <c r="F34" s="168" t="s">
        <v>279</v>
      </c>
      <c r="G34" s="168" t="s">
        <v>279</v>
      </c>
      <c r="H34" s="168" t="s">
        <v>279</v>
      </c>
      <c r="I34" s="168" t="s">
        <v>280</v>
      </c>
      <c r="J34" s="168" t="s">
        <v>280</v>
      </c>
      <c r="K34" s="169" t="s">
        <v>280</v>
      </c>
      <c r="L34" s="170" t="s">
        <v>279</v>
      </c>
      <c r="M34" s="171" t="str" cm="1">
        <f t="array" ref="M34">_xlfn.IFS(L34="Y","High",L34="N","Low",L34="","")</f>
        <v>High</v>
      </c>
      <c r="N34" s="172" t="s">
        <v>281</v>
      </c>
      <c r="O34" s="153"/>
    </row>
    <row r="35" spans="1:15" ht="30" x14ac:dyDescent="0.2">
      <c r="A35" s="164" t="s">
        <v>109</v>
      </c>
      <c r="B35" s="174" t="s">
        <v>116</v>
      </c>
      <c r="C35" s="166" t="s">
        <v>278</v>
      </c>
      <c r="D35" s="167" t="s">
        <v>279</v>
      </c>
      <c r="E35" s="168" t="s">
        <v>279</v>
      </c>
      <c r="F35" s="168" t="s">
        <v>279</v>
      </c>
      <c r="G35" s="168" t="s">
        <v>279</v>
      </c>
      <c r="H35" s="168" t="s">
        <v>279</v>
      </c>
      <c r="I35" s="168" t="s">
        <v>280</v>
      </c>
      <c r="J35" s="168" t="s">
        <v>280</v>
      </c>
      <c r="K35" s="169" t="s">
        <v>280</v>
      </c>
      <c r="L35" s="170" t="s">
        <v>279</v>
      </c>
      <c r="M35" s="171" t="str" cm="1">
        <f t="array" ref="M35">_xlfn.IFS(L35="Y","High",L35="N","Low",L35="","")</f>
        <v>High</v>
      </c>
      <c r="N35" s="172" t="s">
        <v>281</v>
      </c>
      <c r="O35" s="153"/>
    </row>
    <row r="36" spans="1:15" ht="45" x14ac:dyDescent="0.2">
      <c r="A36" s="164" t="s">
        <v>109</v>
      </c>
      <c r="B36" s="174" t="s">
        <v>118</v>
      </c>
      <c r="C36" s="166" t="s">
        <v>278</v>
      </c>
      <c r="D36" s="167" t="s">
        <v>279</v>
      </c>
      <c r="E36" s="168" t="s">
        <v>279</v>
      </c>
      <c r="F36" s="168" t="s">
        <v>279</v>
      </c>
      <c r="G36" s="168" t="s">
        <v>279</v>
      </c>
      <c r="H36" s="168" t="s">
        <v>279</v>
      </c>
      <c r="I36" s="168" t="s">
        <v>280</v>
      </c>
      <c r="J36" s="168" t="s">
        <v>280</v>
      </c>
      <c r="K36" s="168" t="s">
        <v>280</v>
      </c>
      <c r="L36" s="170" t="s">
        <v>279</v>
      </c>
      <c r="M36" s="171" t="str" cm="1">
        <f t="array" ref="M36">_xlfn.IFS(L36="Y","High",L36="N","Low",L36="","")</f>
        <v>High</v>
      </c>
      <c r="N36" s="172" t="s">
        <v>281</v>
      </c>
      <c r="O36" s="153"/>
    </row>
    <row r="37" spans="1:15" x14ac:dyDescent="0.2">
      <c r="A37" s="164" t="s">
        <v>109</v>
      </c>
      <c r="B37" s="165" t="s">
        <v>120</v>
      </c>
      <c r="C37" s="166" t="s">
        <v>278</v>
      </c>
      <c r="D37" s="167" t="s">
        <v>279</v>
      </c>
      <c r="E37" s="168" t="s">
        <v>279</v>
      </c>
      <c r="F37" s="168" t="s">
        <v>279</v>
      </c>
      <c r="G37" s="168" t="s">
        <v>279</v>
      </c>
      <c r="H37" s="168" t="s">
        <v>279</v>
      </c>
      <c r="I37" s="168" t="s">
        <v>280</v>
      </c>
      <c r="J37" s="168" t="s">
        <v>280</v>
      </c>
      <c r="K37" s="168" t="s">
        <v>280</v>
      </c>
      <c r="L37" s="170" t="s">
        <v>279</v>
      </c>
      <c r="M37" s="171" t="str" cm="1">
        <f t="array" ref="M37">_xlfn.IFS(L37="Y","High",L37="N","Low",L37="","")</f>
        <v>High</v>
      </c>
      <c r="N37" s="172" t="s">
        <v>281</v>
      </c>
      <c r="O37" s="153"/>
    </row>
    <row r="38" spans="1:15" ht="30" x14ac:dyDescent="0.2">
      <c r="A38" s="164" t="s">
        <v>109</v>
      </c>
      <c r="B38" s="174" t="s">
        <v>122</v>
      </c>
      <c r="C38" s="166" t="s">
        <v>278</v>
      </c>
      <c r="D38" s="167" t="s">
        <v>279</v>
      </c>
      <c r="E38" s="168" t="s">
        <v>279</v>
      </c>
      <c r="F38" s="168" t="s">
        <v>279</v>
      </c>
      <c r="G38" s="168" t="s">
        <v>279</v>
      </c>
      <c r="H38" s="168" t="s">
        <v>279</v>
      </c>
      <c r="I38" s="168" t="s">
        <v>280</v>
      </c>
      <c r="J38" s="168" t="s">
        <v>280</v>
      </c>
      <c r="K38" s="169" t="s">
        <v>280</v>
      </c>
      <c r="L38" s="170" t="s">
        <v>280</v>
      </c>
      <c r="M38" s="171" t="str" cm="1">
        <f t="array" ref="M38">_xlfn.IFS(L38="Y","High",L38="N","Low",L38="","")</f>
        <v>Low</v>
      </c>
      <c r="N38" s="172" t="s">
        <v>281</v>
      </c>
      <c r="O38" s="153" t="s">
        <v>287</v>
      </c>
    </row>
    <row r="39" spans="1:15" ht="30" x14ac:dyDescent="0.2">
      <c r="A39" s="164" t="s">
        <v>109</v>
      </c>
      <c r="B39" s="174" t="s">
        <v>124</v>
      </c>
      <c r="C39" s="166" t="s">
        <v>278</v>
      </c>
      <c r="D39" s="167" t="s">
        <v>279</v>
      </c>
      <c r="E39" s="168" t="s">
        <v>279</v>
      </c>
      <c r="F39" s="168" t="s">
        <v>279</v>
      </c>
      <c r="G39" s="168" t="s">
        <v>279</v>
      </c>
      <c r="H39" s="168" t="s">
        <v>279</v>
      </c>
      <c r="I39" s="168" t="s">
        <v>280</v>
      </c>
      <c r="J39" s="168" t="s">
        <v>280</v>
      </c>
      <c r="K39" s="169" t="s">
        <v>280</v>
      </c>
      <c r="L39" s="170" t="s">
        <v>280</v>
      </c>
      <c r="M39" s="171" t="str" cm="1">
        <f t="array" ref="M39">_xlfn.IFS(L39="Y","High",L39="N","Low",L39="","")</f>
        <v>Low</v>
      </c>
      <c r="N39" s="172" t="s">
        <v>281</v>
      </c>
      <c r="O39" s="153" t="s">
        <v>287</v>
      </c>
    </row>
    <row r="40" spans="1:15" x14ac:dyDescent="0.2">
      <c r="A40" s="164" t="s">
        <v>109</v>
      </c>
      <c r="B40" s="174" t="s">
        <v>126</v>
      </c>
      <c r="C40" s="166" t="s">
        <v>278</v>
      </c>
      <c r="D40" s="167" t="s">
        <v>279</v>
      </c>
      <c r="E40" s="168" t="s">
        <v>279</v>
      </c>
      <c r="F40" s="168" t="s">
        <v>279</v>
      </c>
      <c r="G40" s="168" t="s">
        <v>279</v>
      </c>
      <c r="H40" s="168" t="s">
        <v>279</v>
      </c>
      <c r="I40" s="168" t="s">
        <v>280</v>
      </c>
      <c r="J40" s="168" t="s">
        <v>280</v>
      </c>
      <c r="K40" s="169" t="s">
        <v>280</v>
      </c>
      <c r="L40" s="170" t="s">
        <v>279</v>
      </c>
      <c r="M40" s="171" t="str" cm="1">
        <f t="array" ref="M40">_xlfn.IFS(L40="Y","High",L40="N","Low",L40="","")</f>
        <v>High</v>
      </c>
      <c r="N40" s="172" t="s">
        <v>281</v>
      </c>
      <c r="O40" s="153" t="s">
        <v>288</v>
      </c>
    </row>
    <row r="41" spans="1:15" x14ac:dyDescent="0.2">
      <c r="A41" s="164" t="s">
        <v>128</v>
      </c>
      <c r="B41" s="174" t="s">
        <v>129</v>
      </c>
      <c r="C41" s="166" t="s">
        <v>278</v>
      </c>
      <c r="D41" s="167" t="s">
        <v>279</v>
      </c>
      <c r="E41" s="168" t="s">
        <v>279</v>
      </c>
      <c r="F41" s="168" t="s">
        <v>279</v>
      </c>
      <c r="G41" s="168" t="s">
        <v>279</v>
      </c>
      <c r="H41" s="168" t="s">
        <v>280</v>
      </c>
      <c r="I41" s="168" t="s">
        <v>280</v>
      </c>
      <c r="J41" s="168" t="s">
        <v>280</v>
      </c>
      <c r="K41" s="169" t="s">
        <v>280</v>
      </c>
      <c r="L41" s="170" t="s">
        <v>280</v>
      </c>
      <c r="M41" s="171" t="str" cm="1">
        <f t="array" ref="M41">_xlfn.IFS(L41="Y","High",L41="N","Low",L41="","")</f>
        <v>Low</v>
      </c>
      <c r="N41" s="172" t="s">
        <v>281</v>
      </c>
      <c r="O41" s="153"/>
    </row>
    <row r="42" spans="1:15" x14ac:dyDescent="0.2">
      <c r="A42" s="164" t="s">
        <v>128</v>
      </c>
      <c r="B42" s="174" t="s">
        <v>131</v>
      </c>
      <c r="C42" s="166" t="s">
        <v>278</v>
      </c>
      <c r="D42" s="167" t="s">
        <v>279</v>
      </c>
      <c r="E42" s="168" t="s">
        <v>279</v>
      </c>
      <c r="F42" s="168" t="s">
        <v>279</v>
      </c>
      <c r="G42" s="168" t="s">
        <v>279</v>
      </c>
      <c r="H42" s="168" t="s">
        <v>280</v>
      </c>
      <c r="I42" s="168" t="s">
        <v>280</v>
      </c>
      <c r="J42" s="168" t="s">
        <v>280</v>
      </c>
      <c r="K42" s="169" t="s">
        <v>280</v>
      </c>
      <c r="L42" s="170" t="s">
        <v>280</v>
      </c>
      <c r="M42" s="171" t="str" cm="1">
        <f t="array" ref="M42">_xlfn.IFS(L42="Y","High",L42="N","Low",L42="","")</f>
        <v>Low</v>
      </c>
      <c r="N42" s="172" t="s">
        <v>281</v>
      </c>
      <c r="O42" s="153"/>
    </row>
    <row r="43" spans="1:15" x14ac:dyDescent="0.2">
      <c r="A43" s="164" t="s">
        <v>128</v>
      </c>
      <c r="B43" s="174" t="s">
        <v>133</v>
      </c>
      <c r="C43" s="166" t="s">
        <v>278</v>
      </c>
      <c r="D43" s="167" t="s">
        <v>279</v>
      </c>
      <c r="E43" s="168" t="s">
        <v>279</v>
      </c>
      <c r="F43" s="168" t="s">
        <v>279</v>
      </c>
      <c r="G43" s="168" t="s">
        <v>279</v>
      </c>
      <c r="H43" s="168" t="s">
        <v>280</v>
      </c>
      <c r="I43" s="168" t="s">
        <v>280</v>
      </c>
      <c r="J43" s="168" t="s">
        <v>280</v>
      </c>
      <c r="K43" s="169" t="s">
        <v>280</v>
      </c>
      <c r="L43" s="170" t="s">
        <v>280</v>
      </c>
      <c r="M43" s="171" t="str" cm="1">
        <f t="array" ref="M43">_xlfn.IFS(L43="Y","High",L43="N","Low",L43="","")</f>
        <v>Low</v>
      </c>
      <c r="N43" s="172" t="s">
        <v>281</v>
      </c>
      <c r="O43" s="153"/>
    </row>
    <row r="44" spans="1:15" ht="30" x14ac:dyDescent="0.2">
      <c r="A44" s="164" t="s">
        <v>128</v>
      </c>
      <c r="B44" s="174" t="s">
        <v>135</v>
      </c>
      <c r="C44" s="166" t="s">
        <v>278</v>
      </c>
      <c r="D44" s="167" t="s">
        <v>279</v>
      </c>
      <c r="E44" s="168" t="s">
        <v>279</v>
      </c>
      <c r="F44" s="168" t="s">
        <v>279</v>
      </c>
      <c r="G44" s="168" t="s">
        <v>279</v>
      </c>
      <c r="H44" s="168" t="s">
        <v>280</v>
      </c>
      <c r="I44" s="168" t="s">
        <v>280</v>
      </c>
      <c r="J44" s="168" t="s">
        <v>280</v>
      </c>
      <c r="K44" s="169" t="s">
        <v>280</v>
      </c>
      <c r="L44" s="170" t="s">
        <v>280</v>
      </c>
      <c r="M44" s="171" t="str" cm="1">
        <f t="array" ref="M44">_xlfn.IFS(L44="Y","High",L44="N","Low",L44="","")</f>
        <v>Low</v>
      </c>
      <c r="N44" s="172" t="s">
        <v>281</v>
      </c>
      <c r="O44" s="153"/>
    </row>
    <row r="45" spans="1:15" x14ac:dyDescent="0.2">
      <c r="A45" s="164" t="s">
        <v>128</v>
      </c>
      <c r="B45" s="174" t="s">
        <v>137</v>
      </c>
      <c r="C45" s="166" t="s">
        <v>278</v>
      </c>
      <c r="D45" s="167" t="s">
        <v>279</v>
      </c>
      <c r="E45" s="168" t="s">
        <v>279</v>
      </c>
      <c r="F45" s="168" t="s">
        <v>279</v>
      </c>
      <c r="G45" s="168" t="s">
        <v>279</v>
      </c>
      <c r="H45" s="168" t="s">
        <v>280</v>
      </c>
      <c r="I45" s="168" t="s">
        <v>280</v>
      </c>
      <c r="J45" s="168" t="s">
        <v>280</v>
      </c>
      <c r="K45" s="169" t="s">
        <v>280</v>
      </c>
      <c r="L45" s="170" t="s">
        <v>280</v>
      </c>
      <c r="M45" s="171" t="str" cm="1">
        <f t="array" ref="M45">_xlfn.IFS(L45="Y","High",L45="N","Low",L45="","")</f>
        <v>Low</v>
      </c>
      <c r="N45" s="172" t="s">
        <v>281</v>
      </c>
      <c r="O45" s="153"/>
    </row>
    <row r="46" spans="1:15" x14ac:dyDescent="0.2">
      <c r="A46" s="164" t="s">
        <v>128</v>
      </c>
      <c r="B46" s="174" t="s">
        <v>139</v>
      </c>
      <c r="C46" s="166" t="s">
        <v>278</v>
      </c>
      <c r="D46" s="167" t="s">
        <v>279</v>
      </c>
      <c r="E46" s="168" t="s">
        <v>279</v>
      </c>
      <c r="F46" s="168" t="s">
        <v>279</v>
      </c>
      <c r="G46" s="168" t="s">
        <v>279</v>
      </c>
      <c r="H46" s="168" t="s">
        <v>280</v>
      </c>
      <c r="I46" s="168" t="s">
        <v>280</v>
      </c>
      <c r="J46" s="168" t="s">
        <v>280</v>
      </c>
      <c r="K46" s="169" t="s">
        <v>280</v>
      </c>
      <c r="L46" s="170" t="s">
        <v>280</v>
      </c>
      <c r="M46" s="171" t="str" cm="1">
        <f t="array" ref="M46">_xlfn.IFS(L46="Y","High",L46="N","Low",L46="","")</f>
        <v>Low</v>
      </c>
      <c r="N46" s="172" t="s">
        <v>281</v>
      </c>
      <c r="O46" s="153"/>
    </row>
    <row r="47" spans="1:15" x14ac:dyDescent="0.2">
      <c r="A47" s="164" t="s">
        <v>141</v>
      </c>
      <c r="B47" s="174" t="s">
        <v>142</v>
      </c>
      <c r="C47" s="166" t="s">
        <v>278</v>
      </c>
      <c r="D47" s="167" t="s">
        <v>280</v>
      </c>
      <c r="E47" s="168" t="s">
        <v>279</v>
      </c>
      <c r="F47" s="168" t="s">
        <v>279</v>
      </c>
      <c r="G47" s="168" t="s">
        <v>279</v>
      </c>
      <c r="H47" s="168" t="s">
        <v>280</v>
      </c>
      <c r="I47" s="168" t="s">
        <v>280</v>
      </c>
      <c r="J47" s="168" t="s">
        <v>280</v>
      </c>
      <c r="K47" s="169" t="s">
        <v>280</v>
      </c>
      <c r="L47" s="170" t="s">
        <v>279</v>
      </c>
      <c r="M47" s="171" t="str" cm="1">
        <f t="array" ref="M47">_xlfn.IFS(L47="Y","High",L47="N","Low",L47="","")</f>
        <v>High</v>
      </c>
      <c r="N47" s="172" t="s">
        <v>281</v>
      </c>
      <c r="O47" s="153"/>
    </row>
    <row r="48" spans="1:15" x14ac:dyDescent="0.2">
      <c r="A48" s="164" t="s">
        <v>141</v>
      </c>
      <c r="B48" s="174" t="s">
        <v>144</v>
      </c>
      <c r="C48" s="166" t="s">
        <v>278</v>
      </c>
      <c r="D48" s="167" t="s">
        <v>279</v>
      </c>
      <c r="E48" s="168" t="s">
        <v>279</v>
      </c>
      <c r="F48" s="168" t="s">
        <v>280</v>
      </c>
      <c r="G48" s="168" t="s">
        <v>279</v>
      </c>
      <c r="H48" s="168" t="s">
        <v>280</v>
      </c>
      <c r="I48" s="168" t="s">
        <v>280</v>
      </c>
      <c r="J48" s="168" t="s">
        <v>280</v>
      </c>
      <c r="K48" s="169" t="s">
        <v>280</v>
      </c>
      <c r="L48" s="170" t="s">
        <v>280</v>
      </c>
      <c r="M48" s="171" t="str" cm="1">
        <f t="array" ref="M48">_xlfn.IFS(L48="Y","High",L48="N","Low",L48="","")</f>
        <v>Low</v>
      </c>
      <c r="N48" s="172" t="s">
        <v>281</v>
      </c>
      <c r="O48" s="153"/>
    </row>
    <row r="49" spans="1:15" x14ac:dyDescent="0.2">
      <c r="A49" s="164" t="s">
        <v>141</v>
      </c>
      <c r="B49" s="174" t="s">
        <v>146</v>
      </c>
      <c r="C49" s="166" t="s">
        <v>278</v>
      </c>
      <c r="D49" s="167" t="s">
        <v>279</v>
      </c>
      <c r="E49" s="168" t="s">
        <v>279</v>
      </c>
      <c r="F49" s="168" t="s">
        <v>280</v>
      </c>
      <c r="G49" s="168" t="s">
        <v>279</v>
      </c>
      <c r="H49" s="168" t="s">
        <v>280</v>
      </c>
      <c r="I49" s="168" t="s">
        <v>280</v>
      </c>
      <c r="J49" s="168" t="s">
        <v>280</v>
      </c>
      <c r="K49" s="169" t="s">
        <v>280</v>
      </c>
      <c r="L49" s="170" t="s">
        <v>280</v>
      </c>
      <c r="M49" s="171" t="str" cm="1">
        <f t="array" ref="M49">_xlfn.IFS(L49="Y","High",L49="N","Low",L49="","")</f>
        <v>Low</v>
      </c>
      <c r="N49" s="172" t="s">
        <v>281</v>
      </c>
      <c r="O49" s="153"/>
    </row>
    <row r="50" spans="1:15" x14ac:dyDescent="0.2">
      <c r="A50" s="164" t="s">
        <v>141</v>
      </c>
      <c r="B50" s="174" t="s">
        <v>148</v>
      </c>
      <c r="C50" s="166" t="s">
        <v>278</v>
      </c>
      <c r="D50" s="167" t="s">
        <v>279</v>
      </c>
      <c r="E50" s="168" t="s">
        <v>279</v>
      </c>
      <c r="F50" s="168" t="s">
        <v>280</v>
      </c>
      <c r="G50" s="168" t="s">
        <v>279</v>
      </c>
      <c r="H50" s="168" t="s">
        <v>280</v>
      </c>
      <c r="I50" s="168" t="s">
        <v>280</v>
      </c>
      <c r="J50" s="168" t="s">
        <v>280</v>
      </c>
      <c r="K50" s="169" t="s">
        <v>280</v>
      </c>
      <c r="L50" s="170" t="s">
        <v>279</v>
      </c>
      <c r="M50" s="171" t="str" cm="1">
        <f t="array" ref="M50">_xlfn.IFS(L50="Y","High",L50="N","Low",L50="","")</f>
        <v>High</v>
      </c>
      <c r="N50" s="172" t="s">
        <v>281</v>
      </c>
      <c r="O50" s="153"/>
    </row>
    <row r="51" spans="1:15" x14ac:dyDescent="0.2">
      <c r="A51" s="164" t="s">
        <v>150</v>
      </c>
      <c r="B51" s="174" t="s">
        <v>151</v>
      </c>
      <c r="C51" s="166" t="s">
        <v>278</v>
      </c>
      <c r="D51" s="167" t="s">
        <v>279</v>
      </c>
      <c r="E51" s="168" t="s">
        <v>279</v>
      </c>
      <c r="F51" s="168" t="s">
        <v>280</v>
      </c>
      <c r="G51" s="168" t="s">
        <v>279</v>
      </c>
      <c r="H51" s="168" t="s">
        <v>280</v>
      </c>
      <c r="I51" s="168" t="s">
        <v>280</v>
      </c>
      <c r="J51" s="168" t="s">
        <v>280</v>
      </c>
      <c r="K51" s="169" t="s">
        <v>280</v>
      </c>
      <c r="L51" s="170" t="s">
        <v>279</v>
      </c>
      <c r="M51" s="171" t="str" cm="1">
        <f t="array" ref="M51">_xlfn.IFS(L51="Y","High",L51="N","Low",L51="","")</f>
        <v>High</v>
      </c>
      <c r="N51" s="172" t="s">
        <v>281</v>
      </c>
      <c r="O51" s="153"/>
    </row>
    <row r="52" spans="1:15" x14ac:dyDescent="0.2">
      <c r="A52" s="164" t="s">
        <v>150</v>
      </c>
      <c r="B52" s="174" t="s">
        <v>153</v>
      </c>
      <c r="C52" s="166" t="s">
        <v>278</v>
      </c>
      <c r="D52" s="167" t="s">
        <v>279</v>
      </c>
      <c r="E52" s="168" t="s">
        <v>279</v>
      </c>
      <c r="F52" s="168" t="s">
        <v>280</v>
      </c>
      <c r="G52" s="168" t="s">
        <v>279</v>
      </c>
      <c r="H52" s="168" t="s">
        <v>280</v>
      </c>
      <c r="I52" s="168" t="s">
        <v>280</v>
      </c>
      <c r="J52" s="168" t="s">
        <v>280</v>
      </c>
      <c r="K52" s="169" t="s">
        <v>280</v>
      </c>
      <c r="L52" s="170" t="s">
        <v>279</v>
      </c>
      <c r="M52" s="171" t="str" cm="1">
        <f t="array" ref="M52">_xlfn.IFS(L52="Y","High",L52="N","Low",L52="","")</f>
        <v>High</v>
      </c>
      <c r="N52" s="172" t="s">
        <v>281</v>
      </c>
      <c r="O52" s="153"/>
    </row>
    <row r="53" spans="1:15" x14ac:dyDescent="0.2">
      <c r="A53" s="164" t="s">
        <v>150</v>
      </c>
      <c r="B53" s="174" t="s">
        <v>155</v>
      </c>
      <c r="C53" s="166" t="s">
        <v>278</v>
      </c>
      <c r="D53" s="167" t="s">
        <v>279</v>
      </c>
      <c r="E53" s="168" t="s">
        <v>279</v>
      </c>
      <c r="F53" s="168" t="s">
        <v>280</v>
      </c>
      <c r="G53" s="168" t="s">
        <v>279</v>
      </c>
      <c r="H53" s="168" t="s">
        <v>280</v>
      </c>
      <c r="I53" s="168" t="s">
        <v>280</v>
      </c>
      <c r="J53" s="168" t="s">
        <v>280</v>
      </c>
      <c r="K53" s="169" t="s">
        <v>280</v>
      </c>
      <c r="L53" s="170" t="s">
        <v>280</v>
      </c>
      <c r="M53" s="176" t="str" cm="1">
        <f t="array" ref="M53">_xlfn.IFS(L53="Y","High",L53="N","Low",L53="","")</f>
        <v>Low</v>
      </c>
      <c r="N53" s="166" t="s">
        <v>281</v>
      </c>
      <c r="O53" s="153"/>
    </row>
    <row r="54" spans="1:15" x14ac:dyDescent="0.2">
      <c r="A54" s="164" t="s">
        <v>150</v>
      </c>
      <c r="B54" s="174" t="s">
        <v>158</v>
      </c>
      <c r="C54" s="166" t="s">
        <v>278</v>
      </c>
      <c r="D54" s="167" t="s">
        <v>279</v>
      </c>
      <c r="E54" s="168" t="s">
        <v>279</v>
      </c>
      <c r="F54" s="168" t="s">
        <v>280</v>
      </c>
      <c r="G54" s="168" t="s">
        <v>279</v>
      </c>
      <c r="H54" s="168" t="s">
        <v>280</v>
      </c>
      <c r="I54" s="168" t="s">
        <v>280</v>
      </c>
      <c r="J54" s="168" t="s">
        <v>280</v>
      </c>
      <c r="K54" s="169" t="s">
        <v>280</v>
      </c>
      <c r="L54" s="170" t="s">
        <v>279</v>
      </c>
      <c r="M54" s="176" t="str" cm="1">
        <f t="array" ref="M54">_xlfn.IFS(L54="Y","High",L54="N","Low",L54="","")</f>
        <v>High</v>
      </c>
      <c r="N54" s="166" t="s">
        <v>281</v>
      </c>
      <c r="O54" s="153"/>
    </row>
    <row r="55" spans="1:15" x14ac:dyDescent="0.2">
      <c r="A55" s="164" t="s">
        <v>150</v>
      </c>
      <c r="B55" s="174" t="s">
        <v>160</v>
      </c>
      <c r="C55" s="166" t="s">
        <v>278</v>
      </c>
      <c r="D55" s="167" t="s">
        <v>279</v>
      </c>
      <c r="E55" s="168" t="s">
        <v>279</v>
      </c>
      <c r="F55" s="168" t="s">
        <v>280</v>
      </c>
      <c r="G55" s="168" t="s">
        <v>279</v>
      </c>
      <c r="H55" s="168" t="s">
        <v>280</v>
      </c>
      <c r="I55" s="168" t="s">
        <v>280</v>
      </c>
      <c r="J55" s="168" t="s">
        <v>280</v>
      </c>
      <c r="K55" s="169" t="s">
        <v>280</v>
      </c>
      <c r="L55" s="170" t="s">
        <v>280</v>
      </c>
      <c r="M55" s="176" t="str" cm="1">
        <f t="array" ref="M55">_xlfn.IFS(L55="Y","High",L55="N","Low",L55="","")</f>
        <v>Low</v>
      </c>
      <c r="N55" s="166" t="s">
        <v>281</v>
      </c>
      <c r="O55" s="153"/>
    </row>
    <row r="56" spans="1:15" x14ac:dyDescent="0.2">
      <c r="A56" s="164" t="s">
        <v>150</v>
      </c>
      <c r="B56" s="174" t="s">
        <v>162</v>
      </c>
      <c r="C56" s="166" t="s">
        <v>278</v>
      </c>
      <c r="D56" s="167" t="s">
        <v>279</v>
      </c>
      <c r="E56" s="168" t="s">
        <v>279</v>
      </c>
      <c r="F56" s="168" t="s">
        <v>279</v>
      </c>
      <c r="G56" s="168" t="s">
        <v>279</v>
      </c>
      <c r="H56" s="168" t="s">
        <v>280</v>
      </c>
      <c r="I56" s="168" t="s">
        <v>280</v>
      </c>
      <c r="J56" s="168" t="s">
        <v>280</v>
      </c>
      <c r="K56" s="169" t="s">
        <v>280</v>
      </c>
      <c r="L56" s="170" t="s">
        <v>280</v>
      </c>
      <c r="M56" s="171" t="str" cm="1">
        <f t="array" ref="M56">_xlfn.IFS(L56="Y","High",L56="N","Low",L56="","")</f>
        <v>Low</v>
      </c>
      <c r="N56" s="172" t="s">
        <v>281</v>
      </c>
      <c r="O56" s="153"/>
    </row>
    <row r="57" spans="1:15" x14ac:dyDescent="0.2">
      <c r="A57" s="164" t="s">
        <v>23</v>
      </c>
      <c r="B57" s="165" t="s">
        <v>24</v>
      </c>
      <c r="C57" s="166" t="s">
        <v>289</v>
      </c>
      <c r="D57" s="167" t="s">
        <v>279</v>
      </c>
      <c r="E57" s="168" t="s">
        <v>279</v>
      </c>
      <c r="F57" s="168" t="s">
        <v>279</v>
      </c>
      <c r="G57" s="168" t="s">
        <v>279</v>
      </c>
      <c r="H57" s="168" t="s">
        <v>280</v>
      </c>
      <c r="I57" s="168" t="s">
        <v>280</v>
      </c>
      <c r="J57" s="168" t="s">
        <v>280</v>
      </c>
      <c r="K57" s="169" t="s">
        <v>280</v>
      </c>
      <c r="L57" s="170" t="s">
        <v>279</v>
      </c>
      <c r="M57" s="171" t="str" cm="1">
        <f t="array" ref="M57">_xlfn.IFS(L57="Y","High",L57="N","Low",L57="","")</f>
        <v>High</v>
      </c>
      <c r="N57" s="172" t="s">
        <v>281</v>
      </c>
      <c r="O57" s="153"/>
    </row>
    <row r="58" spans="1:15" x14ac:dyDescent="0.2">
      <c r="A58" s="164" t="s">
        <v>23</v>
      </c>
      <c r="B58" s="165" t="s">
        <v>28</v>
      </c>
      <c r="C58" s="166" t="s">
        <v>289</v>
      </c>
      <c r="D58" s="167" t="s">
        <v>279</v>
      </c>
      <c r="E58" s="168" t="s">
        <v>279</v>
      </c>
      <c r="F58" s="168" t="s">
        <v>279</v>
      </c>
      <c r="G58" s="168" t="s">
        <v>279</v>
      </c>
      <c r="H58" s="168" t="s">
        <v>279</v>
      </c>
      <c r="I58" s="168" t="s">
        <v>280</v>
      </c>
      <c r="J58" s="168" t="s">
        <v>280</v>
      </c>
      <c r="K58" s="169" t="s">
        <v>280</v>
      </c>
      <c r="L58" s="170" t="s">
        <v>279</v>
      </c>
      <c r="M58" s="171" t="str" cm="1">
        <f t="array" ref="M58">_xlfn.IFS(L58="Y","High",L58="N","Low",L58="","")</f>
        <v>High</v>
      </c>
      <c r="N58" s="172" t="s">
        <v>281</v>
      </c>
      <c r="O58" s="153"/>
    </row>
    <row r="59" spans="1:15" x14ac:dyDescent="0.2">
      <c r="A59" s="164" t="s">
        <v>23</v>
      </c>
      <c r="B59" s="165" t="s">
        <v>33</v>
      </c>
      <c r="C59" s="166" t="s">
        <v>289</v>
      </c>
      <c r="D59" s="167" t="s">
        <v>280</v>
      </c>
      <c r="E59" s="168" t="s">
        <v>279</v>
      </c>
      <c r="F59" s="168" t="s">
        <v>279</v>
      </c>
      <c r="G59" s="168" t="s">
        <v>279</v>
      </c>
      <c r="H59" s="168" t="s">
        <v>280</v>
      </c>
      <c r="I59" s="168" t="s">
        <v>279</v>
      </c>
      <c r="J59" s="168" t="s">
        <v>280</v>
      </c>
      <c r="K59" s="169" t="s">
        <v>280</v>
      </c>
      <c r="L59" s="170" t="s">
        <v>279</v>
      </c>
      <c r="M59" s="171" t="str" cm="1">
        <f t="array" ref="M59">_xlfn.IFS(L59="Y","High",L59="N","Low",L59="","")</f>
        <v>High</v>
      </c>
      <c r="N59" s="172" t="s">
        <v>281</v>
      </c>
      <c r="O59" s="153"/>
    </row>
    <row r="60" spans="1:15" x14ac:dyDescent="0.2">
      <c r="A60" s="164" t="s">
        <v>23</v>
      </c>
      <c r="B60" s="175" t="s">
        <v>38</v>
      </c>
      <c r="C60" s="166" t="s">
        <v>289</v>
      </c>
      <c r="D60" s="167" t="s">
        <v>279</v>
      </c>
      <c r="E60" s="168" t="s">
        <v>279</v>
      </c>
      <c r="F60" s="168" t="s">
        <v>279</v>
      </c>
      <c r="G60" s="168" t="s">
        <v>279</v>
      </c>
      <c r="H60" s="168" t="s">
        <v>280</v>
      </c>
      <c r="I60" s="168" t="s">
        <v>280</v>
      </c>
      <c r="J60" s="168" t="s">
        <v>280</v>
      </c>
      <c r="K60" s="169" t="s">
        <v>280</v>
      </c>
      <c r="L60" s="170" t="s">
        <v>280</v>
      </c>
      <c r="M60" s="176" t="str" cm="1">
        <f t="array" ref="M60">_xlfn.IFS(L60="Y","High",L60="N","Low",L60="","")</f>
        <v>Low</v>
      </c>
      <c r="N60" s="166" t="s">
        <v>281</v>
      </c>
      <c r="O60" s="153"/>
    </row>
    <row r="61" spans="1:15" ht="30" x14ac:dyDescent="0.2">
      <c r="A61" s="164" t="s">
        <v>23</v>
      </c>
      <c r="B61" s="175" t="s">
        <v>42</v>
      </c>
      <c r="C61" s="166" t="s">
        <v>289</v>
      </c>
      <c r="D61" s="167" t="s">
        <v>279</v>
      </c>
      <c r="E61" s="168" t="s">
        <v>279</v>
      </c>
      <c r="F61" s="168" t="s">
        <v>280</v>
      </c>
      <c r="G61" s="168" t="s">
        <v>279</v>
      </c>
      <c r="H61" s="168" t="s">
        <v>280</v>
      </c>
      <c r="I61" s="168" t="s">
        <v>280</v>
      </c>
      <c r="J61" s="168" t="s">
        <v>280</v>
      </c>
      <c r="K61" s="169" t="s">
        <v>280</v>
      </c>
      <c r="L61" s="170" t="s">
        <v>280</v>
      </c>
      <c r="M61" s="176" t="str" cm="1">
        <f t="array" ref="M61">_xlfn.IFS(L61="Y","High",L61="N","Low",L61="","")</f>
        <v>Low</v>
      </c>
      <c r="N61" s="166" t="s">
        <v>281</v>
      </c>
      <c r="O61" s="153"/>
    </row>
    <row r="62" spans="1:15" x14ac:dyDescent="0.2">
      <c r="A62" s="164" t="s">
        <v>23</v>
      </c>
      <c r="B62" s="175" t="s">
        <v>46</v>
      </c>
      <c r="C62" s="166" t="s">
        <v>289</v>
      </c>
      <c r="D62" s="167" t="s">
        <v>279</v>
      </c>
      <c r="E62" s="168" t="s">
        <v>279</v>
      </c>
      <c r="F62" s="168" t="s">
        <v>280</v>
      </c>
      <c r="G62" s="168" t="s">
        <v>279</v>
      </c>
      <c r="H62" s="168" t="s">
        <v>280</v>
      </c>
      <c r="I62" s="168" t="s">
        <v>280</v>
      </c>
      <c r="J62" s="168" t="s">
        <v>280</v>
      </c>
      <c r="K62" s="169" t="s">
        <v>280</v>
      </c>
      <c r="L62" s="170" t="s">
        <v>280</v>
      </c>
      <c r="M62" s="176" t="str" cm="1">
        <f t="array" ref="M62">_xlfn.IFS(L62="Y","High",L62="N","Low",L62="","")</f>
        <v>Low</v>
      </c>
      <c r="N62" s="166" t="s">
        <v>281</v>
      </c>
      <c r="O62" s="153"/>
    </row>
    <row r="63" spans="1:15" x14ac:dyDescent="0.2">
      <c r="A63" s="164" t="s">
        <v>23</v>
      </c>
      <c r="B63" s="175" t="s">
        <v>50</v>
      </c>
      <c r="C63" s="166" t="s">
        <v>289</v>
      </c>
      <c r="D63" s="167" t="s">
        <v>279</v>
      </c>
      <c r="E63" s="168" t="s">
        <v>279</v>
      </c>
      <c r="F63" s="168" t="s">
        <v>279</v>
      </c>
      <c r="G63" s="168" t="s">
        <v>279</v>
      </c>
      <c r="H63" s="168" t="s">
        <v>280</v>
      </c>
      <c r="I63" s="168" t="s">
        <v>280</v>
      </c>
      <c r="J63" s="168" t="s">
        <v>280</v>
      </c>
      <c r="K63" s="169" t="s">
        <v>280</v>
      </c>
      <c r="L63" s="170" t="s">
        <v>280</v>
      </c>
      <c r="M63" s="176" t="str" cm="1">
        <f t="array" ref="M63">_xlfn.IFS(L63="Y","High",L63="N","Low",L63="","")</f>
        <v>Low</v>
      </c>
      <c r="N63" s="166" t="s">
        <v>281</v>
      </c>
      <c r="O63" s="153"/>
    </row>
    <row r="64" spans="1:15" x14ac:dyDescent="0.2">
      <c r="A64" s="164" t="s">
        <v>54</v>
      </c>
      <c r="B64" s="165" t="s">
        <v>55</v>
      </c>
      <c r="C64" s="166" t="s">
        <v>289</v>
      </c>
      <c r="D64" s="167" t="s">
        <v>279</v>
      </c>
      <c r="E64" s="168" t="s">
        <v>279</v>
      </c>
      <c r="F64" s="168" t="s">
        <v>280</v>
      </c>
      <c r="G64" s="168" t="s">
        <v>279</v>
      </c>
      <c r="H64" s="168" t="s">
        <v>280</v>
      </c>
      <c r="I64" s="168" t="s">
        <v>280</v>
      </c>
      <c r="J64" s="168" t="s">
        <v>280</v>
      </c>
      <c r="K64" s="169" t="s">
        <v>280</v>
      </c>
      <c r="L64" s="170" t="s">
        <v>280</v>
      </c>
      <c r="M64" s="171" t="str" cm="1">
        <f t="array" ref="M64">_xlfn.IFS(L64="Y","High",L64="N","Low",L64="","")</f>
        <v>Low</v>
      </c>
      <c r="N64" s="172" t="s">
        <v>281</v>
      </c>
      <c r="O64" s="153"/>
    </row>
    <row r="65" spans="1:15" ht="30" x14ac:dyDescent="0.2">
      <c r="A65" s="164" t="s">
        <v>54</v>
      </c>
      <c r="B65" s="177" t="s">
        <v>60</v>
      </c>
      <c r="C65" s="166" t="s">
        <v>289</v>
      </c>
      <c r="D65" s="167" t="s">
        <v>279</v>
      </c>
      <c r="E65" s="168" t="s">
        <v>279</v>
      </c>
      <c r="F65" s="168" t="s">
        <v>280</v>
      </c>
      <c r="G65" s="168" t="s">
        <v>279</v>
      </c>
      <c r="H65" s="168" t="s">
        <v>280</v>
      </c>
      <c r="I65" s="168" t="s">
        <v>280</v>
      </c>
      <c r="J65" s="168" t="s">
        <v>280</v>
      </c>
      <c r="K65" s="169" t="s">
        <v>280</v>
      </c>
      <c r="L65" s="170" t="s">
        <v>280</v>
      </c>
      <c r="M65" s="171" t="str" cm="1">
        <f t="array" ref="M65">_xlfn.IFS(L65="Y","High",L65="N","Low",L65="","")</f>
        <v>Low</v>
      </c>
      <c r="N65" s="172" t="s">
        <v>281</v>
      </c>
      <c r="O65" s="153"/>
    </row>
    <row r="66" spans="1:15" x14ac:dyDescent="0.2">
      <c r="A66" s="164" t="s">
        <v>54</v>
      </c>
      <c r="B66" s="177" t="s">
        <v>63</v>
      </c>
      <c r="C66" s="166" t="s">
        <v>289</v>
      </c>
      <c r="D66" s="167" t="s">
        <v>279</v>
      </c>
      <c r="E66" s="168" t="s">
        <v>279</v>
      </c>
      <c r="F66" s="168" t="s">
        <v>280</v>
      </c>
      <c r="G66" s="168" t="s">
        <v>279</v>
      </c>
      <c r="H66" s="168" t="s">
        <v>280</v>
      </c>
      <c r="I66" s="168" t="s">
        <v>280</v>
      </c>
      <c r="J66" s="168" t="s">
        <v>280</v>
      </c>
      <c r="K66" s="169" t="s">
        <v>280</v>
      </c>
      <c r="L66" s="170" t="s">
        <v>280</v>
      </c>
      <c r="M66" s="171" t="str" cm="1">
        <f t="array" ref="M66">_xlfn.IFS(L66="Y","High",L66="N","Low",L66="","")</f>
        <v>Low</v>
      </c>
      <c r="N66" s="172" t="s">
        <v>281</v>
      </c>
      <c r="O66" s="153"/>
    </row>
    <row r="67" spans="1:15" x14ac:dyDescent="0.2">
      <c r="A67" s="164" t="s">
        <v>54</v>
      </c>
      <c r="B67" s="177" t="s">
        <v>66</v>
      </c>
      <c r="C67" s="166" t="s">
        <v>289</v>
      </c>
      <c r="D67" s="167" t="s">
        <v>279</v>
      </c>
      <c r="E67" s="168" t="s">
        <v>279</v>
      </c>
      <c r="F67" s="168" t="s">
        <v>280</v>
      </c>
      <c r="G67" s="168" t="s">
        <v>279</v>
      </c>
      <c r="H67" s="168" t="s">
        <v>280</v>
      </c>
      <c r="I67" s="168" t="s">
        <v>280</v>
      </c>
      <c r="J67" s="168" t="s">
        <v>280</v>
      </c>
      <c r="K67" s="169" t="s">
        <v>280</v>
      </c>
      <c r="L67" s="170" t="s">
        <v>280</v>
      </c>
      <c r="M67" s="171" t="str" cm="1">
        <f t="array" ref="M67">_xlfn.IFS(L67="Y","High",L67="N","Low",L67="","")</f>
        <v>Low</v>
      </c>
      <c r="N67" s="172" t="s">
        <v>281</v>
      </c>
      <c r="O67" s="153"/>
    </row>
    <row r="68" spans="1:15" ht="30" x14ac:dyDescent="0.2">
      <c r="A68" s="164" t="s">
        <v>54</v>
      </c>
      <c r="B68" s="177" t="s">
        <v>69</v>
      </c>
      <c r="C68" s="166" t="s">
        <v>289</v>
      </c>
      <c r="D68" s="167" t="s">
        <v>279</v>
      </c>
      <c r="E68" s="168" t="s">
        <v>279</v>
      </c>
      <c r="F68" s="168" t="s">
        <v>280</v>
      </c>
      <c r="G68" s="168" t="s">
        <v>279</v>
      </c>
      <c r="H68" s="168" t="s">
        <v>280</v>
      </c>
      <c r="I68" s="168" t="s">
        <v>280</v>
      </c>
      <c r="J68" s="168" t="s">
        <v>280</v>
      </c>
      <c r="K68" s="169" t="s">
        <v>280</v>
      </c>
      <c r="L68" s="170" t="s">
        <v>280</v>
      </c>
      <c r="M68" s="171" t="str" cm="1">
        <f t="array" ref="M68">_xlfn.IFS(L68="Y","High",L68="N","Low",L68="","")</f>
        <v>Low</v>
      </c>
      <c r="N68" s="172" t="s">
        <v>281</v>
      </c>
      <c r="O68" s="153"/>
    </row>
    <row r="69" spans="1:15" ht="30" x14ac:dyDescent="0.2">
      <c r="A69" s="164" t="s">
        <v>72</v>
      </c>
      <c r="B69" s="175" t="s">
        <v>73</v>
      </c>
      <c r="C69" s="166" t="s">
        <v>289</v>
      </c>
      <c r="D69" s="167" t="s">
        <v>279</v>
      </c>
      <c r="E69" s="168" t="s">
        <v>279</v>
      </c>
      <c r="F69" s="168" t="s">
        <v>280</v>
      </c>
      <c r="G69" s="168" t="s">
        <v>279</v>
      </c>
      <c r="H69" s="168" t="s">
        <v>280</v>
      </c>
      <c r="I69" s="168" t="s">
        <v>280</v>
      </c>
      <c r="J69" s="168" t="s">
        <v>280</v>
      </c>
      <c r="K69" s="169" t="s">
        <v>280</v>
      </c>
      <c r="L69" s="170" t="s">
        <v>280</v>
      </c>
      <c r="M69" s="171" t="str" cm="1">
        <f t="array" ref="M69">_xlfn.IFS(L69="Y","High",L69="N","Low",L69="","")</f>
        <v>Low</v>
      </c>
      <c r="N69" s="172" t="s">
        <v>281</v>
      </c>
      <c r="O69" s="153"/>
    </row>
    <row r="70" spans="1:15" x14ac:dyDescent="0.2">
      <c r="A70" s="164" t="s">
        <v>72</v>
      </c>
      <c r="B70" s="174" t="s">
        <v>76</v>
      </c>
      <c r="C70" s="166" t="s">
        <v>289</v>
      </c>
      <c r="D70" s="167" t="s">
        <v>279</v>
      </c>
      <c r="E70" s="168" t="s">
        <v>279</v>
      </c>
      <c r="F70" s="168" t="s">
        <v>280</v>
      </c>
      <c r="G70" s="168" t="s">
        <v>279</v>
      </c>
      <c r="H70" s="168" t="s">
        <v>280</v>
      </c>
      <c r="I70" s="168" t="s">
        <v>280</v>
      </c>
      <c r="J70" s="168" t="s">
        <v>280</v>
      </c>
      <c r="K70" s="169" t="s">
        <v>280</v>
      </c>
      <c r="L70" s="170" t="s">
        <v>280</v>
      </c>
      <c r="M70" s="171" t="str" cm="1">
        <f t="array" ref="M70">_xlfn.IFS(L70="Y","High",L70="N","Low",L70="","")</f>
        <v>Low</v>
      </c>
      <c r="N70" s="172" t="s">
        <v>281</v>
      </c>
      <c r="O70" s="153"/>
    </row>
    <row r="71" spans="1:15" x14ac:dyDescent="0.2">
      <c r="A71" s="164" t="s">
        <v>72</v>
      </c>
      <c r="B71" s="174" t="s">
        <v>79</v>
      </c>
      <c r="C71" s="166" t="s">
        <v>289</v>
      </c>
      <c r="D71" s="167" t="s">
        <v>279</v>
      </c>
      <c r="E71" s="168" t="s">
        <v>279</v>
      </c>
      <c r="F71" s="168" t="s">
        <v>279</v>
      </c>
      <c r="G71" s="168" t="s">
        <v>279</v>
      </c>
      <c r="H71" s="168" t="s">
        <v>280</v>
      </c>
      <c r="I71" s="168" t="s">
        <v>280</v>
      </c>
      <c r="J71" s="168" t="s">
        <v>280</v>
      </c>
      <c r="K71" s="169" t="s">
        <v>280</v>
      </c>
      <c r="L71" s="170" t="s">
        <v>280</v>
      </c>
      <c r="M71" s="176" t="str" cm="1">
        <f t="array" ref="M71">_xlfn.IFS(L71="Y","High",L71="N","Low",L71="","")</f>
        <v>Low</v>
      </c>
      <c r="N71" s="166" t="s">
        <v>281</v>
      </c>
      <c r="O71" s="153"/>
    </row>
    <row r="72" spans="1:15" ht="30" x14ac:dyDescent="0.2">
      <c r="A72" s="164" t="s">
        <v>72</v>
      </c>
      <c r="B72" s="174" t="s">
        <v>82</v>
      </c>
      <c r="C72" s="166" t="s">
        <v>289</v>
      </c>
      <c r="D72" s="167" t="s">
        <v>279</v>
      </c>
      <c r="E72" s="168" t="s">
        <v>279</v>
      </c>
      <c r="F72" s="168" t="s">
        <v>279</v>
      </c>
      <c r="G72" s="168" t="s">
        <v>279</v>
      </c>
      <c r="H72" s="168" t="s">
        <v>280</v>
      </c>
      <c r="I72" s="168" t="s">
        <v>280</v>
      </c>
      <c r="J72" s="168" t="s">
        <v>280</v>
      </c>
      <c r="K72" s="169" t="s">
        <v>280</v>
      </c>
      <c r="L72" s="170" t="s">
        <v>280</v>
      </c>
      <c r="M72" s="176" t="str" cm="1">
        <f t="array" ref="M72">_xlfn.IFS(L72="Y","High",L72="N","Low",L72="","")</f>
        <v>Low</v>
      </c>
      <c r="N72" s="166" t="s">
        <v>281</v>
      </c>
      <c r="O72" s="153"/>
    </row>
    <row r="73" spans="1:15" x14ac:dyDescent="0.2">
      <c r="A73" s="164" t="s">
        <v>72</v>
      </c>
      <c r="B73" s="174" t="s">
        <v>84</v>
      </c>
      <c r="C73" s="166" t="s">
        <v>289</v>
      </c>
      <c r="D73" s="167" t="s">
        <v>280</v>
      </c>
      <c r="E73" s="168" t="s">
        <v>279</v>
      </c>
      <c r="F73" s="168" t="s">
        <v>279</v>
      </c>
      <c r="G73" s="168" t="s">
        <v>279</v>
      </c>
      <c r="H73" s="168" t="s">
        <v>280</v>
      </c>
      <c r="I73" s="168" t="s">
        <v>280</v>
      </c>
      <c r="J73" s="168" t="s">
        <v>280</v>
      </c>
      <c r="K73" s="169" t="s">
        <v>280</v>
      </c>
      <c r="L73" s="170" t="s">
        <v>279</v>
      </c>
      <c r="M73" s="171" t="str" cm="1">
        <f t="array" ref="M73">_xlfn.IFS(L73="Y","High",L73="N","Low",L73="","")</f>
        <v>High</v>
      </c>
      <c r="N73" s="172" t="s">
        <v>281</v>
      </c>
      <c r="O73" s="153"/>
    </row>
    <row r="74" spans="1:15" x14ac:dyDescent="0.2">
      <c r="A74" s="164" t="s">
        <v>72</v>
      </c>
      <c r="B74" s="174" t="s">
        <v>86</v>
      </c>
      <c r="C74" s="166" t="s">
        <v>289</v>
      </c>
      <c r="D74" s="167" t="s">
        <v>279</v>
      </c>
      <c r="E74" s="168" t="s">
        <v>279</v>
      </c>
      <c r="F74" s="168" t="s">
        <v>279</v>
      </c>
      <c r="G74" s="168" t="s">
        <v>279</v>
      </c>
      <c r="H74" s="168" t="s">
        <v>280</v>
      </c>
      <c r="I74" s="168" t="s">
        <v>280</v>
      </c>
      <c r="J74" s="168" t="s">
        <v>280</v>
      </c>
      <c r="K74" s="169" t="s">
        <v>280</v>
      </c>
      <c r="L74" s="170" t="s">
        <v>279</v>
      </c>
      <c r="M74" s="176" t="str" cm="1">
        <f t="array" ref="M74">_xlfn.IFS(L74="Y","High",L74="N","Low",L74="","")</f>
        <v>High</v>
      </c>
      <c r="N74" s="166" t="s">
        <v>281</v>
      </c>
      <c r="O74" s="153"/>
    </row>
    <row r="75" spans="1:15" ht="30" x14ac:dyDescent="0.2">
      <c r="A75" s="164" t="s">
        <v>72</v>
      </c>
      <c r="B75" s="174" t="s">
        <v>88</v>
      </c>
      <c r="C75" s="166" t="s">
        <v>289</v>
      </c>
      <c r="D75" s="167" t="s">
        <v>279</v>
      </c>
      <c r="E75" s="168" t="s">
        <v>279</v>
      </c>
      <c r="F75" s="168" t="s">
        <v>280</v>
      </c>
      <c r="G75" s="168" t="s">
        <v>279</v>
      </c>
      <c r="H75" s="168" t="s">
        <v>280</v>
      </c>
      <c r="I75" s="168" t="s">
        <v>280</v>
      </c>
      <c r="J75" s="168" t="s">
        <v>280</v>
      </c>
      <c r="K75" s="169" t="s">
        <v>280</v>
      </c>
      <c r="L75" s="170" t="s">
        <v>280</v>
      </c>
      <c r="M75" s="176" t="str" cm="1">
        <f t="array" ref="M75">_xlfn.IFS(L75="Y","High",L75="N","Low",L75="","")</f>
        <v>Low</v>
      </c>
      <c r="N75" s="166" t="s">
        <v>281</v>
      </c>
      <c r="O75" s="153"/>
    </row>
    <row r="76" spans="1:15" x14ac:dyDescent="0.2">
      <c r="A76" s="164" t="s">
        <v>72</v>
      </c>
      <c r="B76" s="174" t="s">
        <v>90</v>
      </c>
      <c r="C76" s="166" t="s">
        <v>289</v>
      </c>
      <c r="D76" s="167" t="s">
        <v>279</v>
      </c>
      <c r="E76" s="168" t="s">
        <v>279</v>
      </c>
      <c r="F76" s="168" t="s">
        <v>279</v>
      </c>
      <c r="G76" s="168" t="s">
        <v>279</v>
      </c>
      <c r="H76" s="168" t="s">
        <v>280</v>
      </c>
      <c r="I76" s="168" t="s">
        <v>280</v>
      </c>
      <c r="J76" s="168" t="s">
        <v>280</v>
      </c>
      <c r="K76" s="169" t="s">
        <v>280</v>
      </c>
      <c r="L76" s="170" t="s">
        <v>279</v>
      </c>
      <c r="M76" s="171" t="str" cm="1">
        <f t="array" ref="M76">_xlfn.IFS(L76="Y","High",L76="N","Low",L76="","")</f>
        <v>High</v>
      </c>
      <c r="N76" s="172" t="s">
        <v>281</v>
      </c>
      <c r="O76" s="153"/>
    </row>
    <row r="77" spans="1:15" x14ac:dyDescent="0.2">
      <c r="A77" s="164" t="s">
        <v>72</v>
      </c>
      <c r="B77" s="174" t="s">
        <v>92</v>
      </c>
      <c r="C77" s="166" t="s">
        <v>289</v>
      </c>
      <c r="D77" s="167" t="s">
        <v>279</v>
      </c>
      <c r="E77" s="168" t="s">
        <v>279</v>
      </c>
      <c r="F77" s="168" t="s">
        <v>279</v>
      </c>
      <c r="G77" s="168" t="s">
        <v>279</v>
      </c>
      <c r="H77" s="168" t="s">
        <v>280</v>
      </c>
      <c r="I77" s="168" t="s">
        <v>280</v>
      </c>
      <c r="J77" s="168" t="s">
        <v>280</v>
      </c>
      <c r="K77" s="169" t="s">
        <v>280</v>
      </c>
      <c r="L77" s="170" t="s">
        <v>279</v>
      </c>
      <c r="M77" s="171" t="str" cm="1">
        <f t="array" ref="M77">_xlfn.IFS(L77="Y","High",L77="N","Low",L77="","")</f>
        <v>High</v>
      </c>
      <c r="N77" s="172" t="s">
        <v>281</v>
      </c>
      <c r="O77" s="153"/>
    </row>
    <row r="78" spans="1:15" ht="30" x14ac:dyDescent="0.2">
      <c r="A78" s="164" t="s">
        <v>72</v>
      </c>
      <c r="B78" s="174" t="s">
        <v>94</v>
      </c>
      <c r="C78" s="166" t="s">
        <v>289</v>
      </c>
      <c r="D78" s="167" t="s">
        <v>279</v>
      </c>
      <c r="E78" s="168" t="s">
        <v>279</v>
      </c>
      <c r="F78" s="168" t="s">
        <v>279</v>
      </c>
      <c r="G78" s="168" t="s">
        <v>279</v>
      </c>
      <c r="H78" s="168" t="s">
        <v>280</v>
      </c>
      <c r="I78" s="168" t="s">
        <v>280</v>
      </c>
      <c r="J78" s="168" t="s">
        <v>280</v>
      </c>
      <c r="K78" s="169" t="s">
        <v>280</v>
      </c>
      <c r="L78" s="167" t="s">
        <v>280</v>
      </c>
      <c r="M78" s="171" t="str" cm="1">
        <f t="array" ref="M78">_xlfn.IFS(L78="Y","High",L78="N","Low",L78="","")</f>
        <v>Low</v>
      </c>
      <c r="N78" s="172" t="s">
        <v>281</v>
      </c>
      <c r="O78" s="153"/>
    </row>
    <row r="79" spans="1:15" ht="30" x14ac:dyDescent="0.2">
      <c r="A79" s="164" t="s">
        <v>72</v>
      </c>
      <c r="B79" s="174" t="s">
        <v>96</v>
      </c>
      <c r="C79" s="166" t="s">
        <v>289</v>
      </c>
      <c r="D79" s="167" t="s">
        <v>279</v>
      </c>
      <c r="E79" s="168" t="s">
        <v>279</v>
      </c>
      <c r="F79" s="168" t="s">
        <v>280</v>
      </c>
      <c r="G79" s="168" t="s">
        <v>279</v>
      </c>
      <c r="H79" s="168" t="s">
        <v>280</v>
      </c>
      <c r="I79" s="168" t="s">
        <v>280</v>
      </c>
      <c r="J79" s="168" t="s">
        <v>280</v>
      </c>
      <c r="K79" s="169" t="s">
        <v>280</v>
      </c>
      <c r="L79" s="170" t="s">
        <v>280</v>
      </c>
      <c r="M79" s="176" t="str" cm="1">
        <f t="array" ref="M79">_xlfn.IFS(L79="Y","High",L79="N","Low",L79="","")</f>
        <v>Low</v>
      </c>
      <c r="N79" s="166" t="s">
        <v>281</v>
      </c>
      <c r="O79" s="153"/>
    </row>
    <row r="80" spans="1:15" x14ac:dyDescent="0.2">
      <c r="A80" s="164" t="s">
        <v>72</v>
      </c>
      <c r="B80" s="174" t="s">
        <v>98</v>
      </c>
      <c r="C80" s="166" t="s">
        <v>289</v>
      </c>
      <c r="D80" s="167" t="s">
        <v>279</v>
      </c>
      <c r="E80" s="168" t="s">
        <v>279</v>
      </c>
      <c r="F80" s="168" t="s">
        <v>279</v>
      </c>
      <c r="G80" s="168" t="s">
        <v>279</v>
      </c>
      <c r="H80" s="168" t="s">
        <v>280</v>
      </c>
      <c r="I80" s="168" t="s">
        <v>280</v>
      </c>
      <c r="J80" s="168" t="s">
        <v>280</v>
      </c>
      <c r="K80" s="169" t="s">
        <v>280</v>
      </c>
      <c r="L80" s="170" t="s">
        <v>279</v>
      </c>
      <c r="M80" s="171" t="str" cm="1">
        <f t="array" ref="M80">_xlfn.IFS(L80="Y","High",L80="N","Low",L80="","")</f>
        <v>High</v>
      </c>
      <c r="N80" s="172" t="s">
        <v>281</v>
      </c>
      <c r="O80" s="153"/>
    </row>
    <row r="81" spans="1:15" x14ac:dyDescent="0.2">
      <c r="A81" s="164" t="s">
        <v>72</v>
      </c>
      <c r="B81" s="174" t="s">
        <v>100</v>
      </c>
      <c r="C81" s="166" t="s">
        <v>289</v>
      </c>
      <c r="D81" s="167" t="s">
        <v>279</v>
      </c>
      <c r="E81" s="168" t="s">
        <v>279</v>
      </c>
      <c r="F81" s="168" t="s">
        <v>279</v>
      </c>
      <c r="G81" s="168" t="s">
        <v>279</v>
      </c>
      <c r="H81" s="168" t="s">
        <v>280</v>
      </c>
      <c r="I81" s="168" t="s">
        <v>280</v>
      </c>
      <c r="J81" s="168" t="s">
        <v>280</v>
      </c>
      <c r="K81" s="169" t="s">
        <v>280</v>
      </c>
      <c r="L81" s="170" t="s">
        <v>279</v>
      </c>
      <c r="M81" s="171" t="str" cm="1">
        <f t="array" ref="M81">_xlfn.IFS(L81="Y","High",L81="N","Low",L81="","")</f>
        <v>High</v>
      </c>
      <c r="N81" s="172" t="s">
        <v>281</v>
      </c>
      <c r="O81" s="153"/>
    </row>
    <row r="82" spans="1:15" ht="30" x14ac:dyDescent="0.2">
      <c r="A82" s="164" t="s">
        <v>72</v>
      </c>
      <c r="B82" s="174" t="s">
        <v>102</v>
      </c>
      <c r="C82" s="166" t="s">
        <v>289</v>
      </c>
      <c r="D82" s="167" t="s">
        <v>279</v>
      </c>
      <c r="E82" s="168" t="s">
        <v>279</v>
      </c>
      <c r="F82" s="168" t="s">
        <v>279</v>
      </c>
      <c r="G82" s="168" t="s">
        <v>279</v>
      </c>
      <c r="H82" s="168" t="s">
        <v>280</v>
      </c>
      <c r="I82" s="168" t="s">
        <v>280</v>
      </c>
      <c r="J82" s="168" t="s">
        <v>280</v>
      </c>
      <c r="K82" s="169" t="s">
        <v>280</v>
      </c>
      <c r="L82" s="170" t="s">
        <v>279</v>
      </c>
      <c r="M82" s="171" t="str" cm="1">
        <f t="array" ref="M82">_xlfn.IFS(L82="Y","High",L82="N","Low",L82="","")</f>
        <v>High</v>
      </c>
      <c r="N82" s="172" t="s">
        <v>281</v>
      </c>
      <c r="O82" s="153"/>
    </row>
    <row r="83" spans="1:15" x14ac:dyDescent="0.2">
      <c r="A83" s="164" t="s">
        <v>72</v>
      </c>
      <c r="B83" s="174" t="s">
        <v>104</v>
      </c>
      <c r="C83" s="166" t="s">
        <v>289</v>
      </c>
      <c r="D83" s="167" t="s">
        <v>279</v>
      </c>
      <c r="E83" s="168" t="s">
        <v>279</v>
      </c>
      <c r="F83" s="168" t="s">
        <v>279</v>
      </c>
      <c r="G83" s="168" t="s">
        <v>279</v>
      </c>
      <c r="H83" s="168" t="s">
        <v>280</v>
      </c>
      <c r="I83" s="168" t="s">
        <v>280</v>
      </c>
      <c r="J83" s="168" t="s">
        <v>280</v>
      </c>
      <c r="K83" s="169" t="s">
        <v>280</v>
      </c>
      <c r="L83" s="170" t="s">
        <v>280</v>
      </c>
      <c r="M83" s="171" t="str" cm="1">
        <f t="array" ref="M83">_xlfn.IFS(L83="Y","High",L83="N","Low",L83="","")</f>
        <v>Low</v>
      </c>
      <c r="N83" s="172" t="s">
        <v>281</v>
      </c>
      <c r="O83" s="153"/>
    </row>
    <row r="84" spans="1:15" x14ac:dyDescent="0.2">
      <c r="A84" s="164" t="s">
        <v>72</v>
      </c>
      <c r="B84" s="174" t="s">
        <v>106</v>
      </c>
      <c r="C84" s="166" t="s">
        <v>289</v>
      </c>
      <c r="D84" s="167" t="s">
        <v>279</v>
      </c>
      <c r="E84" s="168" t="s">
        <v>279</v>
      </c>
      <c r="F84" s="168" t="s">
        <v>279</v>
      </c>
      <c r="G84" s="168" t="s">
        <v>279</v>
      </c>
      <c r="H84" s="168" t="s">
        <v>280</v>
      </c>
      <c r="I84" s="168" t="s">
        <v>280</v>
      </c>
      <c r="J84" s="168" t="s">
        <v>280</v>
      </c>
      <c r="K84" s="169" t="s">
        <v>280</v>
      </c>
      <c r="L84" s="170" t="s">
        <v>280</v>
      </c>
      <c r="M84" s="171" t="str" cm="1">
        <f t="array" ref="M84">_xlfn.IFS(L84="Y","High",L84="N","Low",L84="","")</f>
        <v>Low</v>
      </c>
      <c r="N84" s="172" t="s">
        <v>281</v>
      </c>
      <c r="O84" s="153"/>
    </row>
    <row r="85" spans="1:15" x14ac:dyDescent="0.2">
      <c r="A85" s="164" t="s">
        <v>72</v>
      </c>
      <c r="B85" s="174" t="s">
        <v>108</v>
      </c>
      <c r="C85" s="166" t="s">
        <v>289</v>
      </c>
      <c r="D85" s="167" t="s">
        <v>279</v>
      </c>
      <c r="E85" s="168" t="s">
        <v>279</v>
      </c>
      <c r="F85" s="168" t="s">
        <v>279</v>
      </c>
      <c r="G85" s="168" t="s">
        <v>279</v>
      </c>
      <c r="H85" s="168" t="s">
        <v>280</v>
      </c>
      <c r="I85" s="168" t="s">
        <v>280</v>
      </c>
      <c r="J85" s="168" t="s">
        <v>280</v>
      </c>
      <c r="K85" s="169" t="s">
        <v>280</v>
      </c>
      <c r="L85" s="170" t="s">
        <v>280</v>
      </c>
      <c r="M85" s="171" t="str" cm="1">
        <f t="array" ref="M85">_xlfn.IFS(L85="Y","High",L85="N","Low",L85="","")</f>
        <v>Low</v>
      </c>
      <c r="N85" s="172" t="s">
        <v>281</v>
      </c>
      <c r="O85" s="153"/>
    </row>
    <row r="86" spans="1:15" ht="30" x14ac:dyDescent="0.2">
      <c r="A86" s="164" t="s">
        <v>72</v>
      </c>
      <c r="B86" s="174" t="s">
        <v>111</v>
      </c>
      <c r="C86" s="166" t="s">
        <v>289</v>
      </c>
      <c r="D86" s="167" t="s">
        <v>279</v>
      </c>
      <c r="E86" s="168" t="s">
        <v>279</v>
      </c>
      <c r="F86" s="168" t="s">
        <v>279</v>
      </c>
      <c r="G86" s="168" t="s">
        <v>279</v>
      </c>
      <c r="H86" s="168" t="s">
        <v>280</v>
      </c>
      <c r="I86" s="168" t="s">
        <v>280</v>
      </c>
      <c r="J86" s="168" t="s">
        <v>280</v>
      </c>
      <c r="K86" s="169" t="s">
        <v>280</v>
      </c>
      <c r="L86" s="170" t="s">
        <v>280</v>
      </c>
      <c r="M86" s="171" t="str" cm="1">
        <f t="array" ref="M86">_xlfn.IFS(L86="Y","High",L86="N","Low",L86="","")</f>
        <v>Low</v>
      </c>
      <c r="N86" s="172" t="s">
        <v>281</v>
      </c>
      <c r="O86" s="153"/>
    </row>
    <row r="87" spans="1:15" ht="30" x14ac:dyDescent="0.2">
      <c r="A87" s="164" t="s">
        <v>72</v>
      </c>
      <c r="B87" s="174" t="s">
        <v>113</v>
      </c>
      <c r="C87" s="166" t="s">
        <v>289</v>
      </c>
      <c r="D87" s="167" t="s">
        <v>279</v>
      </c>
      <c r="E87" s="168" t="s">
        <v>279</v>
      </c>
      <c r="F87" s="168" t="s">
        <v>279</v>
      </c>
      <c r="G87" s="168" t="s">
        <v>279</v>
      </c>
      <c r="H87" s="168" t="s">
        <v>280</v>
      </c>
      <c r="I87" s="168" t="s">
        <v>280</v>
      </c>
      <c r="J87" s="168" t="s">
        <v>280</v>
      </c>
      <c r="K87" s="169" t="s">
        <v>280</v>
      </c>
      <c r="L87" s="170" t="s">
        <v>280</v>
      </c>
      <c r="M87" s="171" t="str" cm="1">
        <f t="array" ref="M87">_xlfn.IFS(L87="Y","High",L87="N","Low",L87="","")</f>
        <v>Low</v>
      </c>
      <c r="N87" s="172" t="s">
        <v>281</v>
      </c>
      <c r="O87" s="153"/>
    </row>
    <row r="88" spans="1:15" x14ac:dyDescent="0.2">
      <c r="A88" s="164" t="s">
        <v>72</v>
      </c>
      <c r="B88" s="174" t="s">
        <v>115</v>
      </c>
      <c r="C88" s="166" t="s">
        <v>289</v>
      </c>
      <c r="D88" s="167" t="s">
        <v>279</v>
      </c>
      <c r="E88" s="168" t="s">
        <v>279</v>
      </c>
      <c r="F88" s="168" t="s">
        <v>279</v>
      </c>
      <c r="G88" s="168" t="s">
        <v>279</v>
      </c>
      <c r="H88" s="168" t="s">
        <v>280</v>
      </c>
      <c r="I88" s="168" t="s">
        <v>280</v>
      </c>
      <c r="J88" s="168" t="s">
        <v>280</v>
      </c>
      <c r="K88" s="169" t="s">
        <v>280</v>
      </c>
      <c r="L88" s="170" t="s">
        <v>279</v>
      </c>
      <c r="M88" s="171" t="str" cm="1">
        <f t="array" ref="M88">_xlfn.IFS(L88="Y","High",L88="N","Low",L88="","")</f>
        <v>High</v>
      </c>
      <c r="N88" s="172" t="s">
        <v>281</v>
      </c>
      <c r="O88" s="153"/>
    </row>
    <row r="89" spans="1:15" x14ac:dyDescent="0.2">
      <c r="A89" s="164" t="s">
        <v>72</v>
      </c>
      <c r="B89" s="177" t="s">
        <v>117</v>
      </c>
      <c r="C89" s="166" t="s">
        <v>289</v>
      </c>
      <c r="D89" s="167" t="s">
        <v>279</v>
      </c>
      <c r="E89" s="168" t="s">
        <v>279</v>
      </c>
      <c r="F89" s="168" t="s">
        <v>279</v>
      </c>
      <c r="G89" s="168" t="s">
        <v>279</v>
      </c>
      <c r="H89" s="168" t="s">
        <v>280</v>
      </c>
      <c r="I89" s="168" t="s">
        <v>280</v>
      </c>
      <c r="J89" s="168" t="s">
        <v>280</v>
      </c>
      <c r="K89" s="169" t="s">
        <v>280</v>
      </c>
      <c r="L89" s="170" t="s">
        <v>279</v>
      </c>
      <c r="M89" s="171" t="str" cm="1">
        <f t="array" ref="M89">_xlfn.IFS(L89="Y","High",L89="N","Low",L89="","")</f>
        <v>High</v>
      </c>
      <c r="N89" s="172" t="s">
        <v>281</v>
      </c>
      <c r="O89" s="153"/>
    </row>
    <row r="90" spans="1:15" x14ac:dyDescent="0.2">
      <c r="A90" s="164" t="s">
        <v>72</v>
      </c>
      <c r="B90" s="177" t="s">
        <v>119</v>
      </c>
      <c r="C90" s="166" t="s">
        <v>289</v>
      </c>
      <c r="D90" s="167" t="s">
        <v>279</v>
      </c>
      <c r="E90" s="168" t="s">
        <v>279</v>
      </c>
      <c r="F90" s="168" t="s">
        <v>279</v>
      </c>
      <c r="G90" s="168" t="s">
        <v>279</v>
      </c>
      <c r="H90" s="168" t="s">
        <v>280</v>
      </c>
      <c r="I90" s="168" t="s">
        <v>280</v>
      </c>
      <c r="J90" s="168" t="s">
        <v>280</v>
      </c>
      <c r="K90" s="169" t="s">
        <v>280</v>
      </c>
      <c r="L90" s="170" t="s">
        <v>279</v>
      </c>
      <c r="M90" s="171" t="str" cm="1">
        <f t="array" ref="M90">_xlfn.IFS(L90="Y","High",L90="N","Low",L90="","")</f>
        <v>High</v>
      </c>
      <c r="N90" s="172" t="s">
        <v>281</v>
      </c>
      <c r="O90" s="153"/>
    </row>
    <row r="91" spans="1:15" x14ac:dyDescent="0.2">
      <c r="A91" s="164" t="s">
        <v>72</v>
      </c>
      <c r="B91" s="177" t="s">
        <v>121</v>
      </c>
      <c r="C91" s="166" t="s">
        <v>289</v>
      </c>
      <c r="D91" s="167" t="s">
        <v>279</v>
      </c>
      <c r="E91" s="168" t="s">
        <v>279</v>
      </c>
      <c r="F91" s="168" t="s">
        <v>279</v>
      </c>
      <c r="G91" s="168" t="s">
        <v>279</v>
      </c>
      <c r="H91" s="168" t="s">
        <v>280</v>
      </c>
      <c r="I91" s="168" t="s">
        <v>280</v>
      </c>
      <c r="J91" s="168" t="s">
        <v>280</v>
      </c>
      <c r="K91" s="169" t="s">
        <v>280</v>
      </c>
      <c r="L91" s="170" t="s">
        <v>279</v>
      </c>
      <c r="M91" s="171" t="str" cm="1">
        <f t="array" ref="M91">_xlfn.IFS(L91="Y","High",L91="N","Low",L91="","")</f>
        <v>High</v>
      </c>
      <c r="N91" s="172" t="s">
        <v>281</v>
      </c>
      <c r="O91" s="153"/>
    </row>
    <row r="92" spans="1:15" ht="30" x14ac:dyDescent="0.2">
      <c r="A92" s="164" t="s">
        <v>72</v>
      </c>
      <c r="B92" s="177" t="s">
        <v>123</v>
      </c>
      <c r="C92" s="166" t="s">
        <v>289</v>
      </c>
      <c r="D92" s="167" t="s">
        <v>280</v>
      </c>
      <c r="E92" s="168" t="s">
        <v>279</v>
      </c>
      <c r="F92" s="168" t="s">
        <v>279</v>
      </c>
      <c r="G92" s="168" t="s">
        <v>279</v>
      </c>
      <c r="H92" s="168" t="s">
        <v>280</v>
      </c>
      <c r="I92" s="168" t="s">
        <v>280</v>
      </c>
      <c r="J92" s="168" t="s">
        <v>280</v>
      </c>
      <c r="K92" s="169" t="s">
        <v>280</v>
      </c>
      <c r="L92" s="170" t="s">
        <v>279</v>
      </c>
      <c r="M92" s="171" t="str" cm="1">
        <f t="array" ref="M92">_xlfn.IFS(L92="Y","High",L92="N","Low",L92="","")</f>
        <v>High</v>
      </c>
      <c r="N92" s="172" t="s">
        <v>281</v>
      </c>
      <c r="O92" s="153"/>
    </row>
    <row r="93" spans="1:15" ht="30" x14ac:dyDescent="0.2">
      <c r="A93" s="164" t="s">
        <v>72</v>
      </c>
      <c r="B93" s="177" t="s">
        <v>125</v>
      </c>
      <c r="C93" s="166" t="s">
        <v>289</v>
      </c>
      <c r="D93" s="167" t="s">
        <v>279</v>
      </c>
      <c r="E93" s="168" t="s">
        <v>279</v>
      </c>
      <c r="F93" s="168" t="s">
        <v>279</v>
      </c>
      <c r="G93" s="168" t="s">
        <v>279</v>
      </c>
      <c r="H93" s="168" t="s">
        <v>280</v>
      </c>
      <c r="I93" s="168" t="s">
        <v>280</v>
      </c>
      <c r="J93" s="168" t="s">
        <v>280</v>
      </c>
      <c r="K93" s="169" t="s">
        <v>280</v>
      </c>
      <c r="L93" s="170" t="s">
        <v>279</v>
      </c>
      <c r="M93" s="171" t="str" cm="1">
        <f t="array" ref="M93">_xlfn.IFS(L93="Y","High",L93="N","Low",L93="","")</f>
        <v>High</v>
      </c>
      <c r="N93" s="172" t="s">
        <v>281</v>
      </c>
      <c r="O93" s="153"/>
    </row>
    <row r="94" spans="1:15" x14ac:dyDescent="0.2">
      <c r="A94" s="164" t="s">
        <v>72</v>
      </c>
      <c r="B94" s="177" t="s">
        <v>127</v>
      </c>
      <c r="C94" s="166" t="s">
        <v>289</v>
      </c>
      <c r="D94" s="167" t="s">
        <v>279</v>
      </c>
      <c r="E94" s="168" t="s">
        <v>279</v>
      </c>
      <c r="F94" s="168" t="s">
        <v>280</v>
      </c>
      <c r="G94" s="168" t="s">
        <v>279</v>
      </c>
      <c r="H94" s="168" t="s">
        <v>280</v>
      </c>
      <c r="I94" s="168" t="s">
        <v>280</v>
      </c>
      <c r="J94" s="168" t="s">
        <v>280</v>
      </c>
      <c r="K94" s="169" t="s">
        <v>280</v>
      </c>
      <c r="L94" s="170" t="s">
        <v>280</v>
      </c>
      <c r="M94" s="171" t="str" cm="1">
        <f t="array" ref="M94">_xlfn.IFS(L94="Y","High",L94="N","Low",L94="","")</f>
        <v>Low</v>
      </c>
      <c r="N94" s="172" t="s">
        <v>281</v>
      </c>
      <c r="O94" s="153"/>
    </row>
    <row r="95" spans="1:15" x14ac:dyDescent="0.2">
      <c r="A95" s="164" t="s">
        <v>72</v>
      </c>
      <c r="B95" s="177" t="s">
        <v>130</v>
      </c>
      <c r="C95" s="166" t="s">
        <v>289</v>
      </c>
      <c r="D95" s="167" t="s">
        <v>279</v>
      </c>
      <c r="E95" s="168" t="s">
        <v>279</v>
      </c>
      <c r="F95" s="168" t="s">
        <v>279</v>
      </c>
      <c r="G95" s="168" t="s">
        <v>279</v>
      </c>
      <c r="H95" s="168" t="s">
        <v>280</v>
      </c>
      <c r="I95" s="168" t="s">
        <v>280</v>
      </c>
      <c r="J95" s="168" t="s">
        <v>280</v>
      </c>
      <c r="K95" s="169" t="s">
        <v>280</v>
      </c>
      <c r="L95" s="170" t="s">
        <v>280</v>
      </c>
      <c r="M95" s="171" t="str" cm="1">
        <f t="array" ref="M95">_xlfn.IFS(L95="Y","High",L95="N","Low",L95="","")</f>
        <v>Low</v>
      </c>
      <c r="N95" s="172" t="s">
        <v>281</v>
      </c>
      <c r="O95" s="153"/>
    </row>
    <row r="96" spans="1:15" x14ac:dyDescent="0.2">
      <c r="A96" s="164" t="s">
        <v>72</v>
      </c>
      <c r="B96" s="177" t="s">
        <v>132</v>
      </c>
      <c r="C96" s="166" t="s">
        <v>289</v>
      </c>
      <c r="D96" s="167" t="s">
        <v>280</v>
      </c>
      <c r="E96" s="168" t="s">
        <v>279</v>
      </c>
      <c r="F96" s="168" t="s">
        <v>280</v>
      </c>
      <c r="G96" s="168" t="s">
        <v>279</v>
      </c>
      <c r="H96" s="168" t="s">
        <v>280</v>
      </c>
      <c r="I96" s="168" t="s">
        <v>280</v>
      </c>
      <c r="J96" s="168" t="s">
        <v>280</v>
      </c>
      <c r="K96" s="169" t="s">
        <v>280</v>
      </c>
      <c r="L96" s="170" t="s">
        <v>280</v>
      </c>
      <c r="M96" s="171" t="str" cm="1">
        <f t="array" ref="M96">_xlfn.IFS(L96="Y","High",L96="N","Low",L96="","")</f>
        <v>Low</v>
      </c>
      <c r="N96" s="172" t="s">
        <v>281</v>
      </c>
      <c r="O96" s="153"/>
    </row>
    <row r="97" spans="1:15" ht="30" x14ac:dyDescent="0.2">
      <c r="A97" s="164" t="s">
        <v>72</v>
      </c>
      <c r="B97" s="177" t="s">
        <v>134</v>
      </c>
      <c r="C97" s="166" t="s">
        <v>289</v>
      </c>
      <c r="D97" s="167" t="s">
        <v>279</v>
      </c>
      <c r="E97" s="168" t="s">
        <v>279</v>
      </c>
      <c r="F97" s="168" t="s">
        <v>280</v>
      </c>
      <c r="G97" s="168" t="s">
        <v>279</v>
      </c>
      <c r="H97" s="168" t="s">
        <v>280</v>
      </c>
      <c r="I97" s="168" t="s">
        <v>280</v>
      </c>
      <c r="J97" s="168" t="s">
        <v>280</v>
      </c>
      <c r="K97" s="169" t="s">
        <v>280</v>
      </c>
      <c r="L97" s="170" t="s">
        <v>280</v>
      </c>
      <c r="M97" s="171" t="str" cm="1">
        <f t="array" ref="M97">_xlfn.IFS(L97="Y","High",L97="N","Low",L97="","")</f>
        <v>Low</v>
      </c>
      <c r="N97" s="172" t="s">
        <v>281</v>
      </c>
      <c r="O97" s="153"/>
    </row>
    <row r="98" spans="1:15" ht="30" x14ac:dyDescent="0.2">
      <c r="A98" s="164" t="s">
        <v>72</v>
      </c>
      <c r="B98" s="177" t="s">
        <v>136</v>
      </c>
      <c r="C98" s="166" t="s">
        <v>289</v>
      </c>
      <c r="D98" s="167" t="s">
        <v>279</v>
      </c>
      <c r="E98" s="168" t="s">
        <v>279</v>
      </c>
      <c r="F98" s="168" t="s">
        <v>280</v>
      </c>
      <c r="G98" s="168" t="s">
        <v>279</v>
      </c>
      <c r="H98" s="168" t="s">
        <v>280</v>
      </c>
      <c r="I98" s="168" t="s">
        <v>280</v>
      </c>
      <c r="J98" s="168" t="s">
        <v>280</v>
      </c>
      <c r="K98" s="169" t="s">
        <v>280</v>
      </c>
      <c r="L98" s="167" t="s">
        <v>279</v>
      </c>
      <c r="M98" s="171" t="str" cm="1">
        <f t="array" ref="M98">_xlfn.IFS(L98="Y","High",L98="N","Low",L98="","")</f>
        <v>High</v>
      </c>
      <c r="N98" s="172" t="s">
        <v>281</v>
      </c>
      <c r="O98" s="153"/>
    </row>
    <row r="99" spans="1:15" ht="30" x14ac:dyDescent="0.2">
      <c r="A99" s="164" t="s">
        <v>72</v>
      </c>
      <c r="B99" s="177" t="s">
        <v>138</v>
      </c>
      <c r="C99" s="166" t="s">
        <v>289</v>
      </c>
      <c r="D99" s="167" t="s">
        <v>279</v>
      </c>
      <c r="E99" s="168" t="s">
        <v>279</v>
      </c>
      <c r="F99" s="168" t="s">
        <v>279</v>
      </c>
      <c r="G99" s="168" t="s">
        <v>279</v>
      </c>
      <c r="H99" s="168" t="s">
        <v>280</v>
      </c>
      <c r="I99" s="168" t="s">
        <v>279</v>
      </c>
      <c r="J99" s="168" t="s">
        <v>279</v>
      </c>
      <c r="K99" s="169" t="s">
        <v>279</v>
      </c>
      <c r="L99" s="170" t="s">
        <v>279</v>
      </c>
      <c r="M99" s="171" t="str" cm="1">
        <f t="array" ref="M99">_xlfn.IFS(L99="Y","High",L99="N","Low",L99="","")</f>
        <v>High</v>
      </c>
      <c r="N99" s="172" t="s">
        <v>281</v>
      </c>
      <c r="O99" s="153"/>
    </row>
    <row r="100" spans="1:15" x14ac:dyDescent="0.2">
      <c r="A100" s="164" t="s">
        <v>72</v>
      </c>
      <c r="B100" s="177" t="s">
        <v>140</v>
      </c>
      <c r="C100" s="166" t="s">
        <v>289</v>
      </c>
      <c r="D100" s="167" t="s">
        <v>280</v>
      </c>
      <c r="E100" s="168" t="s">
        <v>279</v>
      </c>
      <c r="F100" s="168" t="s">
        <v>279</v>
      </c>
      <c r="G100" s="168" t="s">
        <v>279</v>
      </c>
      <c r="H100" s="168" t="s">
        <v>280</v>
      </c>
      <c r="I100" s="168" t="s">
        <v>280</v>
      </c>
      <c r="J100" s="168" t="s">
        <v>280</v>
      </c>
      <c r="K100" s="169" t="s">
        <v>280</v>
      </c>
      <c r="L100" s="170" t="s">
        <v>279</v>
      </c>
      <c r="M100" s="171" t="str" cm="1">
        <f t="array" ref="M100">_xlfn.IFS(L100="Y","High",L100="N","Low",L100="","")</f>
        <v>High</v>
      </c>
      <c r="N100" s="172" t="s">
        <v>281</v>
      </c>
      <c r="O100" s="153"/>
    </row>
    <row r="101" spans="1:15" ht="30" x14ac:dyDescent="0.2">
      <c r="A101" s="164" t="s">
        <v>72</v>
      </c>
      <c r="B101" s="177" t="s">
        <v>290</v>
      </c>
      <c r="C101" s="166" t="s">
        <v>289</v>
      </c>
      <c r="D101" s="167" t="s">
        <v>279</v>
      </c>
      <c r="E101" s="168" t="s">
        <v>279</v>
      </c>
      <c r="F101" s="168" t="s">
        <v>280</v>
      </c>
      <c r="G101" s="168" t="s">
        <v>279</v>
      </c>
      <c r="H101" s="168" t="s">
        <v>280</v>
      </c>
      <c r="I101" s="168" t="s">
        <v>280</v>
      </c>
      <c r="J101" s="168" t="s">
        <v>280</v>
      </c>
      <c r="K101" s="169" t="s">
        <v>280</v>
      </c>
      <c r="L101" s="170" t="s">
        <v>280</v>
      </c>
      <c r="M101" s="171" t="str" cm="1">
        <f t="array" ref="M101">_xlfn.IFS(L101="Y","High",L101="N","Low",L101="","")</f>
        <v>Low</v>
      </c>
      <c r="N101" s="172" t="s">
        <v>281</v>
      </c>
      <c r="O101" s="153"/>
    </row>
    <row r="102" spans="1:15" s="157" customFormat="1" x14ac:dyDescent="0.2">
      <c r="A102" s="164" t="s">
        <v>72</v>
      </c>
      <c r="B102" s="177" t="s">
        <v>145</v>
      </c>
      <c r="C102" s="166" t="s">
        <v>289</v>
      </c>
      <c r="D102" s="167" t="s">
        <v>279</v>
      </c>
      <c r="E102" s="168" t="s">
        <v>279</v>
      </c>
      <c r="F102" s="168" t="s">
        <v>280</v>
      </c>
      <c r="G102" s="168" t="s">
        <v>279</v>
      </c>
      <c r="H102" s="168" t="s">
        <v>280</v>
      </c>
      <c r="I102" s="168" t="s">
        <v>280</v>
      </c>
      <c r="J102" s="168" t="s">
        <v>280</v>
      </c>
      <c r="K102" s="168" t="s">
        <v>280</v>
      </c>
      <c r="L102" s="168" t="s">
        <v>280</v>
      </c>
      <c r="M102" s="171" t="str" cm="1">
        <f t="array" ref="M102">_xlfn.IFS(L102="Y","High",L102="N","Low",L102="","")</f>
        <v>Low</v>
      </c>
      <c r="N102" s="172" t="s">
        <v>281</v>
      </c>
      <c r="O102" s="156"/>
    </row>
    <row r="103" spans="1:15" x14ac:dyDescent="0.2">
      <c r="A103" s="164" t="s">
        <v>72</v>
      </c>
      <c r="B103" s="177" t="s">
        <v>291</v>
      </c>
      <c r="C103" s="166" t="s">
        <v>289</v>
      </c>
      <c r="D103" s="167" t="s">
        <v>280</v>
      </c>
      <c r="E103" s="168" t="s">
        <v>279</v>
      </c>
      <c r="F103" s="168" t="s">
        <v>279</v>
      </c>
      <c r="G103" s="168" t="s">
        <v>279</v>
      </c>
      <c r="H103" s="168" t="s">
        <v>280</v>
      </c>
      <c r="I103" s="168" t="s">
        <v>280</v>
      </c>
      <c r="J103" s="168" t="s">
        <v>280</v>
      </c>
      <c r="K103" s="169" t="s">
        <v>280</v>
      </c>
      <c r="L103" s="170" t="s">
        <v>280</v>
      </c>
      <c r="M103" s="171" t="str" cm="1">
        <f t="array" ref="M103">_xlfn.IFS(L103="Y","High",L103="N","Low",L103="","")</f>
        <v>Low</v>
      </c>
      <c r="N103" s="172" t="s">
        <v>281</v>
      </c>
      <c r="O103" s="153"/>
    </row>
    <row r="104" spans="1:15" x14ac:dyDescent="0.2">
      <c r="A104" s="164" t="s">
        <v>72</v>
      </c>
      <c r="B104" s="175" t="s">
        <v>149</v>
      </c>
      <c r="C104" s="166" t="s">
        <v>289</v>
      </c>
      <c r="D104" s="167" t="s">
        <v>279</v>
      </c>
      <c r="E104" s="168" t="s">
        <v>279</v>
      </c>
      <c r="F104" s="168" t="s">
        <v>279</v>
      </c>
      <c r="G104" s="168" t="s">
        <v>279</v>
      </c>
      <c r="H104" s="168" t="s">
        <v>280</v>
      </c>
      <c r="I104" s="168" t="s">
        <v>280</v>
      </c>
      <c r="J104" s="168" t="s">
        <v>280</v>
      </c>
      <c r="K104" s="169" t="s">
        <v>280</v>
      </c>
      <c r="L104" s="170" t="s">
        <v>279</v>
      </c>
      <c r="M104" s="171" t="str" cm="1">
        <f t="array" ref="M104">_xlfn.IFS(L104="Y","High",L104="N","Low",L104="","")</f>
        <v>High</v>
      </c>
      <c r="N104" s="172" t="s">
        <v>281</v>
      </c>
      <c r="O104" s="153"/>
    </row>
    <row r="105" spans="1:15" s="157" customFormat="1" x14ac:dyDescent="0.2">
      <c r="A105" s="164" t="s">
        <v>72</v>
      </c>
      <c r="B105" s="175" t="s">
        <v>152</v>
      </c>
      <c r="C105" s="166" t="s">
        <v>289</v>
      </c>
      <c r="D105" s="167" t="s">
        <v>279</v>
      </c>
      <c r="E105" s="168" t="s">
        <v>279</v>
      </c>
      <c r="F105" s="168" t="s">
        <v>279</v>
      </c>
      <c r="G105" s="168" t="s">
        <v>279</v>
      </c>
      <c r="H105" s="168" t="s">
        <v>279</v>
      </c>
      <c r="I105" s="168" t="s">
        <v>280</v>
      </c>
      <c r="J105" s="168" t="s">
        <v>280</v>
      </c>
      <c r="K105" s="169" t="s">
        <v>280</v>
      </c>
      <c r="L105" s="170" t="s">
        <v>279</v>
      </c>
      <c r="M105" s="171" t="str" cm="1">
        <f t="array" ref="M105">_xlfn.IFS(L105="Y","High",L105="N","Low",L105="","")</f>
        <v>High</v>
      </c>
      <c r="N105" s="172" t="s">
        <v>281</v>
      </c>
      <c r="O105" s="156"/>
    </row>
    <row r="106" spans="1:15" x14ac:dyDescent="0.2">
      <c r="A106" s="164" t="s">
        <v>154</v>
      </c>
      <c r="B106" s="165" t="s">
        <v>154</v>
      </c>
      <c r="C106" s="166" t="s">
        <v>289</v>
      </c>
      <c r="D106" s="167" t="s">
        <v>279</v>
      </c>
      <c r="E106" s="168" t="s">
        <v>279</v>
      </c>
      <c r="F106" s="168" t="s">
        <v>279</v>
      </c>
      <c r="G106" s="168" t="s">
        <v>279</v>
      </c>
      <c r="H106" s="168" t="s">
        <v>280</v>
      </c>
      <c r="I106" s="168" t="s">
        <v>280</v>
      </c>
      <c r="J106" s="168" t="s">
        <v>280</v>
      </c>
      <c r="K106" s="169" t="s">
        <v>280</v>
      </c>
      <c r="L106" s="170" t="s">
        <v>280</v>
      </c>
      <c r="M106" s="171" t="str" cm="1">
        <f t="array" ref="M106">_xlfn.IFS(L106="Y","High",L106="N","Low",L106="","")</f>
        <v>Low</v>
      </c>
      <c r="N106" s="172" t="s">
        <v>281</v>
      </c>
      <c r="O106" s="153"/>
    </row>
    <row r="107" spans="1:15" ht="30" x14ac:dyDescent="0.2">
      <c r="A107" s="164" t="s">
        <v>156</v>
      </c>
      <c r="B107" s="175" t="s">
        <v>157</v>
      </c>
      <c r="C107" s="166" t="s">
        <v>289</v>
      </c>
      <c r="D107" s="167" t="s">
        <v>279</v>
      </c>
      <c r="E107" s="168" t="s">
        <v>279</v>
      </c>
      <c r="F107" s="168" t="s">
        <v>280</v>
      </c>
      <c r="G107" s="168" t="s">
        <v>279</v>
      </c>
      <c r="H107" s="168" t="s">
        <v>280</v>
      </c>
      <c r="I107" s="168" t="s">
        <v>280</v>
      </c>
      <c r="J107" s="168" t="s">
        <v>280</v>
      </c>
      <c r="K107" s="169" t="s">
        <v>280</v>
      </c>
      <c r="L107" s="170" t="s">
        <v>280</v>
      </c>
      <c r="M107" s="171" t="str" cm="1">
        <f t="array" ref="M107">_xlfn.IFS(L107="Y","High",L107="N","Low",L107="","")</f>
        <v>Low</v>
      </c>
      <c r="N107" s="172" t="s">
        <v>281</v>
      </c>
      <c r="O107" s="153"/>
    </row>
    <row r="108" spans="1:15" x14ac:dyDescent="0.2">
      <c r="A108" s="164" t="s">
        <v>156</v>
      </c>
      <c r="B108" s="178" t="s">
        <v>159</v>
      </c>
      <c r="C108" s="166" t="s">
        <v>289</v>
      </c>
      <c r="D108" s="167" t="s">
        <v>279</v>
      </c>
      <c r="E108" s="168" t="s">
        <v>279</v>
      </c>
      <c r="F108" s="168" t="s">
        <v>280</v>
      </c>
      <c r="G108" s="168" t="s">
        <v>279</v>
      </c>
      <c r="H108" s="168" t="s">
        <v>280</v>
      </c>
      <c r="I108" s="168" t="s">
        <v>280</v>
      </c>
      <c r="J108" s="168" t="s">
        <v>280</v>
      </c>
      <c r="K108" s="169" t="s">
        <v>280</v>
      </c>
      <c r="L108" s="170" t="s">
        <v>280</v>
      </c>
      <c r="M108" s="171" t="str" cm="1">
        <f t="array" ref="M108">_xlfn.IFS(L108="Y","High",L108="N","Low",L108="","")</f>
        <v>Low</v>
      </c>
      <c r="N108" s="172" t="s">
        <v>281</v>
      </c>
      <c r="O108" s="153"/>
    </row>
    <row r="109" spans="1:15" ht="30" x14ac:dyDescent="0.2">
      <c r="A109" s="164" t="s">
        <v>156</v>
      </c>
      <c r="B109" s="175" t="s">
        <v>161</v>
      </c>
      <c r="C109" s="166" t="s">
        <v>289</v>
      </c>
      <c r="D109" s="167" t="s">
        <v>279</v>
      </c>
      <c r="E109" s="168" t="s">
        <v>279</v>
      </c>
      <c r="F109" s="168" t="s">
        <v>280</v>
      </c>
      <c r="G109" s="168" t="s">
        <v>279</v>
      </c>
      <c r="H109" s="168" t="s">
        <v>280</v>
      </c>
      <c r="I109" s="168" t="s">
        <v>280</v>
      </c>
      <c r="J109" s="168" t="s">
        <v>280</v>
      </c>
      <c r="K109" s="169" t="s">
        <v>280</v>
      </c>
      <c r="L109" s="170" t="s">
        <v>280</v>
      </c>
      <c r="M109" s="171" t="str" cm="1">
        <f t="array" ref="M109">_xlfn.IFS(L109="Y","High",L109="N","Low",L109="","")</f>
        <v>Low</v>
      </c>
      <c r="N109" s="172" t="s">
        <v>281</v>
      </c>
      <c r="O109" s="153"/>
    </row>
    <row r="110" spans="1:15" ht="30" x14ac:dyDescent="0.2">
      <c r="A110" s="164" t="s">
        <v>156</v>
      </c>
      <c r="B110" s="175" t="s">
        <v>163</v>
      </c>
      <c r="C110" s="166" t="s">
        <v>289</v>
      </c>
      <c r="D110" s="167" t="s">
        <v>279</v>
      </c>
      <c r="E110" s="168" t="s">
        <v>279</v>
      </c>
      <c r="F110" s="168" t="s">
        <v>280</v>
      </c>
      <c r="G110" s="168" t="s">
        <v>279</v>
      </c>
      <c r="H110" s="168" t="s">
        <v>280</v>
      </c>
      <c r="I110" s="168" t="s">
        <v>280</v>
      </c>
      <c r="J110" s="168" t="s">
        <v>280</v>
      </c>
      <c r="K110" s="169" t="s">
        <v>280</v>
      </c>
      <c r="L110" s="170" t="s">
        <v>280</v>
      </c>
      <c r="M110" s="171" t="str" cm="1">
        <f t="array" ref="M110">_xlfn.IFS(L110="Y","High",L110="N","Low",L110="","")</f>
        <v>Low</v>
      </c>
      <c r="N110" s="172" t="s">
        <v>281</v>
      </c>
      <c r="O110" s="153"/>
    </row>
    <row r="111" spans="1:15" ht="30" x14ac:dyDescent="0.2">
      <c r="A111" s="164" t="s">
        <v>156</v>
      </c>
      <c r="B111" s="175" t="s">
        <v>164</v>
      </c>
      <c r="C111" s="166" t="s">
        <v>289</v>
      </c>
      <c r="D111" s="167" t="s">
        <v>279</v>
      </c>
      <c r="E111" s="168" t="s">
        <v>279</v>
      </c>
      <c r="F111" s="168" t="s">
        <v>280</v>
      </c>
      <c r="G111" s="168" t="s">
        <v>279</v>
      </c>
      <c r="H111" s="168" t="s">
        <v>280</v>
      </c>
      <c r="I111" s="168" t="s">
        <v>280</v>
      </c>
      <c r="J111" s="168" t="s">
        <v>280</v>
      </c>
      <c r="K111" s="169" t="s">
        <v>280</v>
      </c>
      <c r="L111" s="170" t="s">
        <v>280</v>
      </c>
      <c r="M111" s="171" t="str" cm="1">
        <f t="array" ref="M111">_xlfn.IFS(L111="Y","High",L111="N","Low",L111="","")</f>
        <v>Low</v>
      </c>
      <c r="N111" s="172" t="s">
        <v>281</v>
      </c>
      <c r="O111" s="153"/>
    </row>
    <row r="112" spans="1:15" x14ac:dyDescent="0.2">
      <c r="A112" s="164" t="s">
        <v>156</v>
      </c>
      <c r="B112" s="175" t="s">
        <v>165</v>
      </c>
      <c r="C112" s="166" t="s">
        <v>289</v>
      </c>
      <c r="D112" s="167" t="s">
        <v>279</v>
      </c>
      <c r="E112" s="168" t="s">
        <v>279</v>
      </c>
      <c r="F112" s="168" t="s">
        <v>280</v>
      </c>
      <c r="G112" s="168" t="s">
        <v>279</v>
      </c>
      <c r="H112" s="168" t="s">
        <v>280</v>
      </c>
      <c r="I112" s="168" t="s">
        <v>280</v>
      </c>
      <c r="J112" s="168" t="s">
        <v>280</v>
      </c>
      <c r="K112" s="169" t="s">
        <v>280</v>
      </c>
      <c r="L112" s="170" t="s">
        <v>280</v>
      </c>
      <c r="M112" s="171" t="str" cm="1">
        <f t="array" ref="M112">_xlfn.IFS(L112="Y","High",L112="N","Low",L112="","")</f>
        <v>Low</v>
      </c>
      <c r="N112" s="172" t="s">
        <v>281</v>
      </c>
      <c r="O112" s="153"/>
    </row>
    <row r="113" spans="1:15" x14ac:dyDescent="0.2">
      <c r="A113" s="164" t="s">
        <v>156</v>
      </c>
      <c r="B113" s="175" t="s">
        <v>166</v>
      </c>
      <c r="C113" s="166" t="s">
        <v>289</v>
      </c>
      <c r="D113" s="167" t="s">
        <v>279</v>
      </c>
      <c r="E113" s="168" t="s">
        <v>279</v>
      </c>
      <c r="F113" s="168" t="s">
        <v>279</v>
      </c>
      <c r="G113" s="168" t="s">
        <v>279</v>
      </c>
      <c r="H113" s="168" t="s">
        <v>280</v>
      </c>
      <c r="I113" s="168" t="s">
        <v>280</v>
      </c>
      <c r="J113" s="168" t="s">
        <v>280</v>
      </c>
      <c r="K113" s="169" t="s">
        <v>280</v>
      </c>
      <c r="L113" s="170" t="s">
        <v>280</v>
      </c>
      <c r="M113" s="171" t="str" cm="1">
        <f t="array" ref="M113">_xlfn.IFS(L113="Y","High",L113="N","Low",L113="","")</f>
        <v>Low</v>
      </c>
      <c r="N113" s="172" t="s">
        <v>281</v>
      </c>
      <c r="O113" s="153"/>
    </row>
    <row r="114" spans="1:15" x14ac:dyDescent="0.2">
      <c r="A114" s="164" t="s">
        <v>156</v>
      </c>
      <c r="B114" s="175" t="s">
        <v>167</v>
      </c>
      <c r="C114" s="166" t="s">
        <v>289</v>
      </c>
      <c r="D114" s="167" t="s">
        <v>279</v>
      </c>
      <c r="E114" s="168" t="s">
        <v>279</v>
      </c>
      <c r="F114" s="168" t="s">
        <v>279</v>
      </c>
      <c r="G114" s="168" t="s">
        <v>279</v>
      </c>
      <c r="H114" s="168" t="s">
        <v>280</v>
      </c>
      <c r="I114" s="168" t="s">
        <v>280</v>
      </c>
      <c r="J114" s="168" t="s">
        <v>280</v>
      </c>
      <c r="K114" s="169" t="s">
        <v>280</v>
      </c>
      <c r="L114" s="170" t="s">
        <v>279</v>
      </c>
      <c r="M114" s="171" t="str" cm="1">
        <f t="array" ref="M114">_xlfn.IFS(L114="Y","High",L114="N","Low",L114="","")</f>
        <v>High</v>
      </c>
      <c r="N114" s="172" t="s">
        <v>281</v>
      </c>
      <c r="O114" s="153"/>
    </row>
    <row r="115" spans="1:15" x14ac:dyDescent="0.2">
      <c r="A115" s="164" t="s">
        <v>156</v>
      </c>
      <c r="B115" s="175" t="s">
        <v>168</v>
      </c>
      <c r="C115" s="166" t="s">
        <v>289</v>
      </c>
      <c r="D115" s="167" t="s">
        <v>279</v>
      </c>
      <c r="E115" s="168" t="s">
        <v>279</v>
      </c>
      <c r="F115" s="168" t="s">
        <v>279</v>
      </c>
      <c r="G115" s="168" t="s">
        <v>279</v>
      </c>
      <c r="H115" s="168" t="s">
        <v>280</v>
      </c>
      <c r="I115" s="168" t="s">
        <v>280</v>
      </c>
      <c r="J115" s="168" t="s">
        <v>280</v>
      </c>
      <c r="K115" s="169" t="s">
        <v>280</v>
      </c>
      <c r="L115" s="170" t="s">
        <v>280</v>
      </c>
      <c r="M115" s="171" t="str" cm="1">
        <f t="array" ref="M115">_xlfn.IFS(L115="Y","High",L115="N","Low",L115="","")</f>
        <v>Low</v>
      </c>
      <c r="N115" s="172" t="s">
        <v>281</v>
      </c>
      <c r="O115" s="153"/>
    </row>
    <row r="116" spans="1:15" s="152" customFormat="1" x14ac:dyDescent="0.2">
      <c r="A116" s="164" t="s">
        <v>156</v>
      </c>
      <c r="B116" s="175" t="s">
        <v>169</v>
      </c>
      <c r="C116" s="166" t="s">
        <v>289</v>
      </c>
      <c r="D116" s="167" t="s">
        <v>279</v>
      </c>
      <c r="E116" s="168" t="s">
        <v>279</v>
      </c>
      <c r="F116" s="168" t="s">
        <v>279</v>
      </c>
      <c r="G116" s="168" t="s">
        <v>279</v>
      </c>
      <c r="H116" s="168" t="s">
        <v>280</v>
      </c>
      <c r="I116" s="168" t="s">
        <v>280</v>
      </c>
      <c r="J116" s="168" t="s">
        <v>280</v>
      </c>
      <c r="K116" s="169" t="s">
        <v>280</v>
      </c>
      <c r="L116" s="170" t="s">
        <v>280</v>
      </c>
      <c r="M116" s="171" t="str" cm="1">
        <f t="array" ref="M116">_xlfn.IFS(L116="Y","High",L116="N","Low",L116="","")</f>
        <v>Low</v>
      </c>
      <c r="N116" s="172" t="s">
        <v>281</v>
      </c>
      <c r="O116" s="153"/>
    </row>
    <row r="117" spans="1:15" s="152" customFormat="1" x14ac:dyDescent="0.2">
      <c r="A117" s="175" t="s">
        <v>156</v>
      </c>
      <c r="B117" s="175" t="s">
        <v>170</v>
      </c>
      <c r="C117" s="166" t="s">
        <v>289</v>
      </c>
      <c r="D117" s="167" t="s">
        <v>279</v>
      </c>
      <c r="E117" s="168" t="s">
        <v>279</v>
      </c>
      <c r="F117" s="168" t="s">
        <v>279</v>
      </c>
      <c r="G117" s="168" t="s">
        <v>279</v>
      </c>
      <c r="H117" s="168" t="s">
        <v>280</v>
      </c>
      <c r="I117" s="168" t="s">
        <v>280</v>
      </c>
      <c r="J117" s="168" t="s">
        <v>280</v>
      </c>
      <c r="K117" s="169" t="s">
        <v>280</v>
      </c>
      <c r="L117" s="170" t="s">
        <v>280</v>
      </c>
      <c r="M117" s="171" t="str" cm="1">
        <f t="array" ref="M117">_xlfn.IFS(L117="Y","High",L117="N","Low",L117="","")</f>
        <v>Low</v>
      </c>
      <c r="N117" s="172" t="s">
        <v>281</v>
      </c>
      <c r="O117" s="153"/>
    </row>
    <row r="118" spans="1:15" s="152" customFormat="1" ht="30" x14ac:dyDescent="0.2">
      <c r="A118" s="164" t="s">
        <v>156</v>
      </c>
      <c r="B118" s="175" t="s">
        <v>171</v>
      </c>
      <c r="C118" s="166" t="s">
        <v>289</v>
      </c>
      <c r="D118" s="167" t="s">
        <v>279</v>
      </c>
      <c r="E118" s="168" t="s">
        <v>279</v>
      </c>
      <c r="F118" s="168" t="s">
        <v>280</v>
      </c>
      <c r="G118" s="168" t="s">
        <v>279</v>
      </c>
      <c r="H118" s="168" t="s">
        <v>280</v>
      </c>
      <c r="I118" s="168" t="s">
        <v>280</v>
      </c>
      <c r="J118" s="168" t="s">
        <v>280</v>
      </c>
      <c r="K118" s="169" t="s">
        <v>280</v>
      </c>
      <c r="L118" s="170" t="s">
        <v>280</v>
      </c>
      <c r="M118" s="171" t="str" cm="1">
        <f t="array" ref="M118">_xlfn.IFS(L118="Y","High",L118="N","Low",L118="","")</f>
        <v>Low</v>
      </c>
      <c r="N118" s="172" t="s">
        <v>281</v>
      </c>
      <c r="O118" s="153"/>
    </row>
    <row r="119" spans="1:15" x14ac:dyDescent="0.2">
      <c r="A119" s="164" t="s">
        <v>156</v>
      </c>
      <c r="B119" s="175" t="s">
        <v>172</v>
      </c>
      <c r="C119" s="166" t="s">
        <v>289</v>
      </c>
      <c r="D119" s="167" t="s">
        <v>279</v>
      </c>
      <c r="E119" s="168" t="s">
        <v>279</v>
      </c>
      <c r="F119" s="168" t="s">
        <v>280</v>
      </c>
      <c r="G119" s="168" t="s">
        <v>279</v>
      </c>
      <c r="H119" s="168" t="s">
        <v>280</v>
      </c>
      <c r="I119" s="168" t="s">
        <v>280</v>
      </c>
      <c r="J119" s="168" t="s">
        <v>280</v>
      </c>
      <c r="K119" s="169" t="s">
        <v>280</v>
      </c>
      <c r="L119" s="170" t="s">
        <v>280</v>
      </c>
      <c r="M119" s="171" t="str" cm="1">
        <f t="array" ref="M119">_xlfn.IFS(L119="Y","High",L119="N","Low",L119="","")</f>
        <v>Low</v>
      </c>
      <c r="N119" s="172" t="s">
        <v>281</v>
      </c>
      <c r="O119" s="153"/>
    </row>
    <row r="120" spans="1:15" x14ac:dyDescent="0.2">
      <c r="A120" s="164" t="s">
        <v>156</v>
      </c>
      <c r="B120" s="178" t="s">
        <v>292</v>
      </c>
      <c r="C120" s="166" t="s">
        <v>289</v>
      </c>
      <c r="D120" s="167" t="s">
        <v>279</v>
      </c>
      <c r="E120" s="168" t="s">
        <v>279</v>
      </c>
      <c r="F120" s="168" t="s">
        <v>279</v>
      </c>
      <c r="G120" s="168" t="s">
        <v>279</v>
      </c>
      <c r="H120" s="168" t="s">
        <v>280</v>
      </c>
      <c r="I120" s="168" t="s">
        <v>280</v>
      </c>
      <c r="J120" s="168" t="s">
        <v>280</v>
      </c>
      <c r="K120" s="169" t="s">
        <v>280</v>
      </c>
      <c r="L120" s="170" t="s">
        <v>280</v>
      </c>
      <c r="M120" s="171" t="str" cm="1">
        <f t="array" ref="M120">_xlfn.IFS(L120="Y","High",L120="N","Low",L120="","")</f>
        <v>Low</v>
      </c>
      <c r="N120" s="172" t="s">
        <v>281</v>
      </c>
      <c r="O120" s="153"/>
    </row>
    <row r="121" spans="1:15" ht="30" x14ac:dyDescent="0.2">
      <c r="A121" s="164" t="s">
        <v>174</v>
      </c>
      <c r="B121" s="175" t="s">
        <v>175</v>
      </c>
      <c r="C121" s="166" t="s">
        <v>289</v>
      </c>
      <c r="D121" s="167" t="s">
        <v>279</v>
      </c>
      <c r="E121" s="168" t="s">
        <v>279</v>
      </c>
      <c r="F121" s="168" t="s">
        <v>279</v>
      </c>
      <c r="G121" s="168" t="s">
        <v>279</v>
      </c>
      <c r="H121" s="168" t="s">
        <v>280</v>
      </c>
      <c r="I121" s="168" t="s">
        <v>280</v>
      </c>
      <c r="J121" s="168" t="s">
        <v>280</v>
      </c>
      <c r="K121" s="169" t="s">
        <v>280</v>
      </c>
      <c r="L121" s="167" t="s">
        <v>280</v>
      </c>
      <c r="M121" s="171" t="str" cm="1">
        <f t="array" ref="M121">_xlfn.IFS(L121="Y","High",L121="N","Low",L121="","")</f>
        <v>Low</v>
      </c>
      <c r="N121" s="172" t="s">
        <v>281</v>
      </c>
      <c r="O121" s="153"/>
    </row>
    <row r="122" spans="1:15" ht="30" x14ac:dyDescent="0.2">
      <c r="A122" s="164" t="s">
        <v>174</v>
      </c>
      <c r="B122" s="175" t="s">
        <v>176</v>
      </c>
      <c r="C122" s="166" t="s">
        <v>289</v>
      </c>
      <c r="D122" s="167" t="s">
        <v>279</v>
      </c>
      <c r="E122" s="168" t="s">
        <v>279</v>
      </c>
      <c r="F122" s="168" t="s">
        <v>279</v>
      </c>
      <c r="G122" s="168" t="s">
        <v>279</v>
      </c>
      <c r="H122" s="168" t="s">
        <v>280</v>
      </c>
      <c r="I122" s="168" t="s">
        <v>280</v>
      </c>
      <c r="J122" s="168" t="s">
        <v>280</v>
      </c>
      <c r="K122" s="169" t="s">
        <v>280</v>
      </c>
      <c r="L122" s="170" t="s">
        <v>280</v>
      </c>
      <c r="M122" s="171" t="str" cm="1">
        <f t="array" ref="M122">_xlfn.IFS(L122="Y","High",L122="N","Low",L122="","")</f>
        <v>Low</v>
      </c>
      <c r="N122" s="172" t="s">
        <v>281</v>
      </c>
      <c r="O122" s="153"/>
    </row>
    <row r="123" spans="1:15" ht="30" x14ac:dyDescent="0.2">
      <c r="A123" s="164" t="s">
        <v>174</v>
      </c>
      <c r="B123" s="175" t="s">
        <v>177</v>
      </c>
      <c r="C123" s="166" t="s">
        <v>289</v>
      </c>
      <c r="D123" s="167" t="s">
        <v>279</v>
      </c>
      <c r="E123" s="168" t="s">
        <v>279</v>
      </c>
      <c r="F123" s="168" t="s">
        <v>279</v>
      </c>
      <c r="G123" s="168" t="s">
        <v>279</v>
      </c>
      <c r="H123" s="168" t="s">
        <v>280</v>
      </c>
      <c r="I123" s="168" t="s">
        <v>280</v>
      </c>
      <c r="J123" s="168" t="s">
        <v>280</v>
      </c>
      <c r="K123" s="169" t="s">
        <v>280</v>
      </c>
      <c r="L123" s="170" t="s">
        <v>279</v>
      </c>
      <c r="M123" s="171" t="str" cm="1">
        <f t="array" ref="M123">_xlfn.IFS(L123="Y","High",L123="N","Low",L123="","")</f>
        <v>High</v>
      </c>
      <c r="N123" s="172" t="s">
        <v>281</v>
      </c>
      <c r="O123" s="153"/>
    </row>
    <row r="124" spans="1:15" ht="30" x14ac:dyDescent="0.2">
      <c r="A124" s="164" t="s">
        <v>178</v>
      </c>
      <c r="B124" s="175" t="s">
        <v>179</v>
      </c>
      <c r="C124" s="166" t="s">
        <v>289</v>
      </c>
      <c r="D124" s="167" t="s">
        <v>280</v>
      </c>
      <c r="E124" s="168" t="s">
        <v>279</v>
      </c>
      <c r="F124" s="168" t="s">
        <v>280</v>
      </c>
      <c r="G124" s="168" t="s">
        <v>280</v>
      </c>
      <c r="H124" s="168" t="s">
        <v>279</v>
      </c>
      <c r="I124" s="168" t="s">
        <v>280</v>
      </c>
      <c r="J124" s="168" t="s">
        <v>279</v>
      </c>
      <c r="K124" s="169" t="s">
        <v>280</v>
      </c>
      <c r="L124" s="170" t="s">
        <v>280</v>
      </c>
      <c r="M124" s="171" t="str" cm="1">
        <f t="array" ref="M124">_xlfn.IFS(L124="Y","High",L124="N","Low",L124="","")</f>
        <v>Low</v>
      </c>
      <c r="N124" s="172" t="s">
        <v>281</v>
      </c>
      <c r="O124" s="153"/>
    </row>
    <row r="125" spans="1:15" x14ac:dyDescent="0.2">
      <c r="A125" s="164" t="s">
        <v>180</v>
      </c>
      <c r="B125" s="177" t="s">
        <v>181</v>
      </c>
      <c r="C125" s="166" t="s">
        <v>289</v>
      </c>
      <c r="D125" s="167" t="s">
        <v>279</v>
      </c>
      <c r="E125" s="168" t="s">
        <v>279</v>
      </c>
      <c r="F125" s="168" t="s">
        <v>279</v>
      </c>
      <c r="G125" s="168" t="s">
        <v>279</v>
      </c>
      <c r="H125" s="168" t="s">
        <v>279</v>
      </c>
      <c r="I125" s="168" t="s">
        <v>280</v>
      </c>
      <c r="J125" s="168" t="s">
        <v>280</v>
      </c>
      <c r="K125" s="169" t="s">
        <v>280</v>
      </c>
      <c r="L125" s="170" t="s">
        <v>279</v>
      </c>
      <c r="M125" s="171" t="str" cm="1">
        <f t="array" ref="M125">_xlfn.IFS(L125="Y","High",L125="N","Low",L125="","")</f>
        <v>High</v>
      </c>
      <c r="N125" s="172" t="s">
        <v>281</v>
      </c>
      <c r="O125" s="153"/>
    </row>
    <row r="126" spans="1:15" x14ac:dyDescent="0.2">
      <c r="A126" s="164" t="s">
        <v>180</v>
      </c>
      <c r="B126" s="177" t="s">
        <v>182</v>
      </c>
      <c r="C126" s="166" t="s">
        <v>289</v>
      </c>
      <c r="D126" s="167" t="s">
        <v>279</v>
      </c>
      <c r="E126" s="168" t="s">
        <v>279</v>
      </c>
      <c r="F126" s="168" t="s">
        <v>279</v>
      </c>
      <c r="G126" s="168" t="s">
        <v>279</v>
      </c>
      <c r="H126" s="168" t="s">
        <v>279</v>
      </c>
      <c r="I126" s="168" t="s">
        <v>280</v>
      </c>
      <c r="J126" s="168" t="s">
        <v>280</v>
      </c>
      <c r="K126" s="169" t="s">
        <v>280</v>
      </c>
      <c r="L126" s="170" t="s">
        <v>279</v>
      </c>
      <c r="M126" s="171" t="str" cm="1">
        <f t="array" ref="M126">_xlfn.IFS(L126="Y","High",L126="N","Low",L126="","")</f>
        <v>High</v>
      </c>
      <c r="N126" s="172" t="s">
        <v>281</v>
      </c>
      <c r="O126" s="153"/>
    </row>
    <row r="127" spans="1:15" x14ac:dyDescent="0.2">
      <c r="A127" s="164" t="s">
        <v>180</v>
      </c>
      <c r="B127" s="177" t="s">
        <v>183</v>
      </c>
      <c r="C127" s="166" t="s">
        <v>289</v>
      </c>
      <c r="D127" s="167" t="s">
        <v>279</v>
      </c>
      <c r="E127" s="168" t="s">
        <v>279</v>
      </c>
      <c r="F127" s="168" t="s">
        <v>279</v>
      </c>
      <c r="G127" s="168" t="s">
        <v>279</v>
      </c>
      <c r="H127" s="168" t="s">
        <v>279</v>
      </c>
      <c r="I127" s="168" t="s">
        <v>280</v>
      </c>
      <c r="J127" s="168" t="s">
        <v>280</v>
      </c>
      <c r="K127" s="169" t="s">
        <v>280</v>
      </c>
      <c r="L127" s="170" t="s">
        <v>279</v>
      </c>
      <c r="M127" s="171" t="str" cm="1">
        <f t="array" ref="M127">_xlfn.IFS(L127="Y","High",L127="N","Low",L127="","")</f>
        <v>High</v>
      </c>
      <c r="N127" s="172" t="s">
        <v>281</v>
      </c>
      <c r="O127" s="153"/>
    </row>
    <row r="128" spans="1:15" x14ac:dyDescent="0.2">
      <c r="A128" s="164" t="s">
        <v>180</v>
      </c>
      <c r="B128" s="177" t="s">
        <v>184</v>
      </c>
      <c r="C128" s="166" t="s">
        <v>289</v>
      </c>
      <c r="D128" s="167" t="s">
        <v>279</v>
      </c>
      <c r="E128" s="168" t="s">
        <v>279</v>
      </c>
      <c r="F128" s="168" t="s">
        <v>279</v>
      </c>
      <c r="G128" s="168" t="s">
        <v>279</v>
      </c>
      <c r="H128" s="168" t="s">
        <v>279</v>
      </c>
      <c r="I128" s="168" t="s">
        <v>280</v>
      </c>
      <c r="J128" s="168" t="s">
        <v>280</v>
      </c>
      <c r="K128" s="169" t="s">
        <v>280</v>
      </c>
      <c r="L128" s="170" t="s">
        <v>279</v>
      </c>
      <c r="M128" s="171" t="str" cm="1">
        <f t="array" ref="M128">_xlfn.IFS(L128="Y","High",L128="N","Low",L128="","")</f>
        <v>High</v>
      </c>
      <c r="N128" s="172" t="s">
        <v>281</v>
      </c>
      <c r="O128" s="153"/>
    </row>
    <row r="129" spans="1:15" x14ac:dyDescent="0.2">
      <c r="A129" s="164" t="s">
        <v>180</v>
      </c>
      <c r="B129" s="177" t="s">
        <v>185</v>
      </c>
      <c r="C129" s="166" t="s">
        <v>289</v>
      </c>
      <c r="D129" s="167" t="s">
        <v>279</v>
      </c>
      <c r="E129" s="168" t="s">
        <v>279</v>
      </c>
      <c r="F129" s="168" t="s">
        <v>279</v>
      </c>
      <c r="G129" s="168" t="s">
        <v>279</v>
      </c>
      <c r="H129" s="168" t="s">
        <v>279</v>
      </c>
      <c r="I129" s="168" t="s">
        <v>280</v>
      </c>
      <c r="J129" s="168" t="s">
        <v>280</v>
      </c>
      <c r="K129" s="169" t="s">
        <v>280</v>
      </c>
      <c r="L129" s="170" t="s">
        <v>280</v>
      </c>
      <c r="M129" s="171" t="str" cm="1">
        <f t="array" ref="M129">_xlfn.IFS(L129="Y","High",L129="N","Low",L129="","")</f>
        <v>Low</v>
      </c>
      <c r="N129" s="172" t="s">
        <v>281</v>
      </c>
      <c r="O129" s="153"/>
    </row>
    <row r="130" spans="1:15" x14ac:dyDescent="0.2">
      <c r="A130" s="164" t="s">
        <v>180</v>
      </c>
      <c r="B130" s="177" t="s">
        <v>186</v>
      </c>
      <c r="C130" s="166" t="s">
        <v>289</v>
      </c>
      <c r="D130" s="167" t="s">
        <v>279</v>
      </c>
      <c r="E130" s="168" t="s">
        <v>279</v>
      </c>
      <c r="F130" s="168" t="s">
        <v>279</v>
      </c>
      <c r="G130" s="168" t="s">
        <v>279</v>
      </c>
      <c r="H130" s="168" t="s">
        <v>280</v>
      </c>
      <c r="I130" s="168" t="s">
        <v>279</v>
      </c>
      <c r="J130" s="168" t="s">
        <v>279</v>
      </c>
      <c r="K130" s="169" t="s">
        <v>279</v>
      </c>
      <c r="L130" s="170" t="s">
        <v>279</v>
      </c>
      <c r="M130" s="171" t="str" cm="1">
        <f t="array" ref="M130">_xlfn.IFS(L130="Y","High",L130="N","Low",L130="","")</f>
        <v>High</v>
      </c>
      <c r="N130" s="172" t="s">
        <v>281</v>
      </c>
      <c r="O130" s="153"/>
    </row>
    <row r="131" spans="1:15" ht="15.75" thickBot="1" x14ac:dyDescent="0.25">
      <c r="A131" s="179" t="s">
        <v>187</v>
      </c>
      <c r="B131" s="180" t="s">
        <v>187</v>
      </c>
      <c r="C131" s="181" t="s">
        <v>289</v>
      </c>
      <c r="D131" s="182" t="s">
        <v>279</v>
      </c>
      <c r="E131" s="183" t="s">
        <v>279</v>
      </c>
      <c r="F131" s="183" t="s">
        <v>279</v>
      </c>
      <c r="G131" s="183" t="s">
        <v>279</v>
      </c>
      <c r="H131" s="183" t="s">
        <v>279</v>
      </c>
      <c r="I131" s="183" t="s">
        <v>279</v>
      </c>
      <c r="J131" s="183" t="s">
        <v>280</v>
      </c>
      <c r="K131" s="184" t="s">
        <v>280</v>
      </c>
      <c r="L131" s="185" t="s">
        <v>280</v>
      </c>
      <c r="M131" s="186" t="str" cm="1">
        <f t="array" ref="M131">_xlfn.IFS(L131="Y","High",L131="N","Low",L131="","")</f>
        <v>Low</v>
      </c>
      <c r="N131" s="187" t="s">
        <v>281</v>
      </c>
      <c r="O131" s="154"/>
    </row>
  </sheetData>
  <sheetProtection algorithmName="SHA-512" hashValue="0WUU+fFQhVvpRKzPn5OCwtV5jhMJijIDfCYcHy+j0ExzbYoCDvJf1TZaxVgu63nUG3J70LDQ9XGJ63cZc2NhQw==" saltValue="kQU/iIAkyRdOs6siPS4o/A==" spinCount="100000" sheet="1" objects="1" scenarios="1"/>
  <autoFilter ref="D2:K131" xr:uid="{84EA3220-5FCC-4328-BD74-377C02015674}"/>
  <mergeCells count="6">
    <mergeCell ref="O1:O2"/>
    <mergeCell ref="L1:N1"/>
    <mergeCell ref="D1:K1"/>
    <mergeCell ref="A1:A2"/>
    <mergeCell ref="B1:B2"/>
    <mergeCell ref="C1:C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B664C17-08BC-422A-B78B-81BD42102B52}">
          <x14:formula1>
            <xm:f>'Ratings and dropdowns'!$G$2:$G$3</xm:f>
          </x14:formula1>
          <xm:sqref>D53:K56 H117:K123 D57:D124 E57:L116 D56:L56 D3:L52 L117:L1048576 E117:G1048576 D126:D1048576 H125:K1048576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98433-40AF-4425-BEFC-BD353BB930F2}">
  <sheetPr>
    <tabColor rgb="FF92D050"/>
  </sheetPr>
  <dimension ref="B1:L166"/>
  <sheetViews>
    <sheetView topLeftCell="A115" zoomScale="60" zoomScaleNormal="60" workbookViewId="0">
      <selection sqref="A1:Q149"/>
    </sheetView>
  </sheetViews>
  <sheetFormatPr defaultRowHeight="14.25" x14ac:dyDescent="0.2"/>
  <cols>
    <col min="2" max="2" width="29" style="1" customWidth="1"/>
    <col min="3" max="3" width="29.125" style="69" customWidth="1"/>
    <col min="4" max="4" width="12.375" style="1" customWidth="1"/>
    <col min="5" max="6" width="29.625" style="87" customWidth="1"/>
    <col min="7" max="7" width="26.75" style="87" customWidth="1"/>
    <col min="8" max="8" width="14" customWidth="1"/>
    <col min="9" max="9" width="29.125" bestFit="1" customWidth="1"/>
    <col min="10" max="10" width="61.25" customWidth="1"/>
    <col min="11" max="12" width="12.5" customWidth="1"/>
    <col min="13" max="13" width="9" customWidth="1"/>
  </cols>
  <sheetData>
    <row r="1" spans="2:12" ht="15" x14ac:dyDescent="0.25">
      <c r="I1" s="140" t="s">
        <v>256</v>
      </c>
      <c r="J1" s="141"/>
    </row>
    <row r="2" spans="2:12" x14ac:dyDescent="0.2">
      <c r="I2" s="142" t="s">
        <v>293</v>
      </c>
      <c r="J2" s="152"/>
    </row>
    <row r="3" spans="2:12" x14ac:dyDescent="0.2">
      <c r="I3" s="143" t="s">
        <v>294</v>
      </c>
      <c r="J3" s="152"/>
    </row>
    <row r="4" spans="2:12" x14ac:dyDescent="0.2">
      <c r="I4" s="144" t="s">
        <v>295</v>
      </c>
      <c r="J4" s="152"/>
    </row>
    <row r="5" spans="2:12" x14ac:dyDescent="0.2">
      <c r="I5" s="145" t="s">
        <v>296</v>
      </c>
      <c r="J5" s="152"/>
    </row>
    <row r="6" spans="2:12" x14ac:dyDescent="0.2">
      <c r="I6" s="152"/>
      <c r="J6" s="152"/>
    </row>
    <row r="7" spans="2:12" ht="15" customHeight="1" x14ac:dyDescent="0.2">
      <c r="E7" s="1"/>
      <c r="F7" s="1"/>
      <c r="G7" s="1"/>
    </row>
    <row r="8" spans="2:12" ht="57.75" customHeight="1" x14ac:dyDescent="0.2">
      <c r="B8" s="252" t="str">
        <f>'3. Role assessment'!A1</f>
        <v>Asset group (TII directorate or organisation and team)</v>
      </c>
      <c r="C8" s="250" t="str">
        <f>'3. Role assessment'!B1</f>
        <v>Asset sub-group</v>
      </c>
      <c r="D8" s="250" t="str">
        <f>'3. Role assessment'!C1</f>
        <v>Stakeholder: Internal / external</v>
      </c>
      <c r="E8" s="250" t="s">
        <v>297</v>
      </c>
      <c r="F8" s="250"/>
      <c r="G8" s="188" t="s">
        <v>271</v>
      </c>
      <c r="H8" s="250" t="s">
        <v>298</v>
      </c>
      <c r="I8" s="250"/>
      <c r="J8" s="250"/>
      <c r="K8" s="250" t="s">
        <v>299</v>
      </c>
      <c r="L8" s="251"/>
    </row>
    <row r="9" spans="2:12" ht="87.75" customHeight="1" x14ac:dyDescent="0.2">
      <c r="B9" s="253"/>
      <c r="C9" s="254"/>
      <c r="D9" s="254"/>
      <c r="E9" s="189" t="s">
        <v>300</v>
      </c>
      <c r="F9" s="189" t="s">
        <v>301</v>
      </c>
      <c r="G9" s="189" t="s">
        <v>302</v>
      </c>
      <c r="H9" s="189" t="s">
        <v>303</v>
      </c>
      <c r="I9" s="189" t="s">
        <v>304</v>
      </c>
      <c r="J9" s="189" t="s">
        <v>305</v>
      </c>
      <c r="K9" s="189" t="s">
        <v>306</v>
      </c>
      <c r="L9" s="190" t="s">
        <v>301</v>
      </c>
    </row>
    <row r="10" spans="2:12" ht="26.25" customHeight="1" x14ac:dyDescent="0.2">
      <c r="B10" s="146" t="str">
        <f>'3. Role assessment'!A3</f>
        <v>Board</v>
      </c>
      <c r="C10" s="147" t="str">
        <f>'3. Role assessment'!B3</f>
        <v>Board and Executive Committee</v>
      </c>
      <c r="D10" s="148" t="str">
        <f>'3. Role assessment'!C3</f>
        <v>Internal</v>
      </c>
      <c r="E10" s="147" t="str" cm="1">
        <f t="array" ref="E10">_xlfn.IFS(AND('3. Role assessment'!D3="Y",AND('3. Role assessment'!F3="N",'3. Role assessment'!H3="N",'3. Role assessment'!I3="N",'3. Role assessment'!J3="N",'3. Role assessment'!K3="N")),"N",OR('3. Role assessment'!D3="N",'3. Role assessment'!F3="Y",'3. Role assessment'!H3="Y",'3. Role assessment'!I3="Y",'3. Role assessment'!J3="Y",'3. Role assessment'!K3="Y"),"Y",'3. Role assessment'!D3="","")</f>
        <v>N</v>
      </c>
      <c r="F10" s="147" t="str">
        <f>E10</f>
        <v>N</v>
      </c>
      <c r="G10" s="148" t="str" cm="1">
        <f t="array" ref="G10">_xlfn.IFS('3. Role assessment'!L3="Y","High",'3. Role assessment'!L3="N","Low",'3. Role assessment'!L3="","")</f>
        <v>High</v>
      </c>
      <c r="H10" s="147" t="str" cm="1">
        <f t="array" ref="H10">_xlfn.IFS(AND(F10="Y",G10="High"),"High",OR(F10="Y",G10="High"),"Medium",AND(F10="N",G10="Low"),"Low")</f>
        <v>Medium</v>
      </c>
      <c r="I10" s="149" t="s">
        <v>307</v>
      </c>
      <c r="J10" s="149" t="s">
        <v>308</v>
      </c>
      <c r="K10" s="147" t="str">
        <f>IF(D10="Internal","Control","Influence")</f>
        <v>Control</v>
      </c>
      <c r="L10" s="147" t="str">
        <f>IF(D10="Internal","Control","Influence")</f>
        <v>Control</v>
      </c>
    </row>
    <row r="11" spans="2:12" ht="26.25" customHeight="1" x14ac:dyDescent="0.2">
      <c r="B11" s="146" t="str">
        <f>'3. Role assessment'!A4</f>
        <v>Board</v>
      </c>
      <c r="C11" s="147" t="str">
        <f>'3. Role assessment'!B4</f>
        <v>Corporate Comms</v>
      </c>
      <c r="D11" s="148" t="str">
        <f>'3. Role assessment'!C4</f>
        <v>Internal</v>
      </c>
      <c r="E11" s="147" t="str" cm="1">
        <f t="array" ref="E11">_xlfn.IFS(AND('3. Role assessment'!D4="Y",AND('3. Role assessment'!F4="N",'3. Role assessment'!H4="N",'3. Role assessment'!I4="N",'3. Role assessment'!J4="N",'3. Role assessment'!K4="N")),"N",OR('3. Role assessment'!D4="N",'3. Role assessment'!F4="Y",'3. Role assessment'!H4="Y",'3. Role assessment'!I4="Y",'3. Role assessment'!J4="Y",'3. Role assessment'!K4="Y"),"Y",'3. Role assessment'!D4="","")</f>
        <v>Y</v>
      </c>
      <c r="F11" s="147" t="s">
        <v>280</v>
      </c>
      <c r="G11" s="148" t="str" cm="1">
        <f t="array" ref="G11">_xlfn.IFS('3. Role assessment'!L4="Y","High",'3. Role assessment'!L4="N","Low",'3. Role assessment'!L4="","")</f>
        <v>High</v>
      </c>
      <c r="H11" s="147" t="str" cm="1">
        <f t="array" ref="H11">_xlfn.IFS(AND(F11="Y",G11="High"),"High",OR(F11="Y",G11="High"),"Medium",AND(F11="N",G11="Low"),"Low")</f>
        <v>Medium</v>
      </c>
      <c r="I11" s="149" t="s">
        <v>307</v>
      </c>
      <c r="J11" s="151" t="s">
        <v>283</v>
      </c>
      <c r="K11" s="155" t="str">
        <f t="shared" ref="K11:K41" si="0">IF(D11="Internal","Control","Influence")</f>
        <v>Control</v>
      </c>
      <c r="L11" s="147" t="str">
        <f t="shared" ref="L11:L74" si="1">IF(D11="Internal","Control","Influence")</f>
        <v>Control</v>
      </c>
    </row>
    <row r="12" spans="2:12" ht="29.25" customHeight="1" x14ac:dyDescent="0.2">
      <c r="B12" s="146" t="str">
        <f>'3. Role assessment'!A5</f>
        <v>Commercial Operations</v>
      </c>
      <c r="C12" s="147" t="str">
        <f>'3. Role assessment'!B5</f>
        <v>Light Rail</v>
      </c>
      <c r="D12" s="148" t="str">
        <f>'3. Role assessment'!C5</f>
        <v>Internal</v>
      </c>
      <c r="E12" s="147" t="str" cm="1">
        <f t="array" ref="E12">_xlfn.IFS(AND('3. Role assessment'!D5="Y",AND('3. Role assessment'!F5="N",'3. Role assessment'!H5="N",'3. Role assessment'!I5="N",'3. Role assessment'!J5="N",'3. Role assessment'!K5="N")),"N",OR('3. Role assessment'!D5="N",'3. Role assessment'!F5="Y",'3. Role assessment'!H5="Y",'3. Role assessment'!I5="Y",'3. Role assessment'!J5="Y",'3. Role assessment'!K5="Y"),"Y",'3. Role assessment'!D5="","")</f>
        <v>Y</v>
      </c>
      <c r="F12" s="147" t="s">
        <v>280</v>
      </c>
      <c r="G12" s="148" t="str" cm="1">
        <f t="array" ref="G12">_xlfn.IFS('3. Role assessment'!L5="Y","High",'3. Role assessment'!L5="N","Low",'3. Role assessment'!L5="","")</f>
        <v>High</v>
      </c>
      <c r="H12" s="147" t="str" cm="1">
        <f t="array" ref="H12">_xlfn.IFS(AND(F12="Y",G12="High"),"High",OR(F12="Y",G12="High"),"Medium",AND(F12="N",G12="Low"),"Low")</f>
        <v>Medium</v>
      </c>
      <c r="I12" s="150" t="s">
        <v>309</v>
      </c>
      <c r="J12" s="150" t="s">
        <v>310</v>
      </c>
      <c r="K12" s="151" t="str">
        <f t="shared" si="0"/>
        <v>Control</v>
      </c>
      <c r="L12" s="147" t="str">
        <f t="shared" si="1"/>
        <v>Control</v>
      </c>
    </row>
    <row r="13" spans="2:12" ht="20.25" customHeight="1" x14ac:dyDescent="0.2">
      <c r="B13" s="146" t="str">
        <f>'3. Role assessment'!A6</f>
        <v>Commercial Operations</v>
      </c>
      <c r="C13" s="147" t="str">
        <f>'3. Role assessment'!B6</f>
        <v>Light Rail: Operations</v>
      </c>
      <c r="D13" s="148" t="str">
        <f>'3. Role assessment'!C6</f>
        <v>Internal</v>
      </c>
      <c r="E13" s="147" t="str" cm="1">
        <f t="array" ref="E13">_xlfn.IFS(AND('3. Role assessment'!D6="Y",AND('3. Role assessment'!F6="N",'3. Role assessment'!H6="N",'3. Role assessment'!I6="N",'3. Role assessment'!J6="N",'3. Role assessment'!K6="N")),"N",OR('3. Role assessment'!D6="N",'3. Role assessment'!F6="Y",'3. Role assessment'!H6="Y",'3. Role assessment'!I6="Y",'3. Role assessment'!J6="Y",'3. Role assessment'!K6="Y"),"Y",'3. Role assessment'!D6="","")</f>
        <v>Y</v>
      </c>
      <c r="F13" s="147" t="s">
        <v>279</v>
      </c>
      <c r="G13" s="148" t="str" cm="1">
        <f t="array" ref="G13">_xlfn.IFS('3. Role assessment'!L6="Y","High",'3. Role assessment'!L6="N","Low",'3. Role assessment'!L6="","")</f>
        <v>High</v>
      </c>
      <c r="H13" s="147" t="str" cm="1">
        <f t="array" ref="H13">_xlfn.IFS(AND(F13="Y",G13="High"),"High",OR(F13="Y",G13="High"),"Medium",AND(F13="N",G13="Low"),"Low")</f>
        <v>High</v>
      </c>
      <c r="I13" s="150" t="str" cm="1">
        <f t="array" ref="I13">_xlfn.IFS(H13="Low","Low risk - under watching brief",H13="High","High risk - being taken forward",H13="Medium","Please manually enter 'Medium risk - under watching brief' or 'Medium risk - being taken forward'")</f>
        <v>High risk - being taken forward</v>
      </c>
      <c r="J13" s="150" t="s">
        <v>311</v>
      </c>
      <c r="K13" s="151" t="str">
        <f t="shared" si="0"/>
        <v>Control</v>
      </c>
      <c r="L13" s="147" t="str">
        <f t="shared" si="1"/>
        <v>Control</v>
      </c>
    </row>
    <row r="14" spans="2:12" x14ac:dyDescent="0.2">
      <c r="B14" s="146" t="str">
        <f>'3. Role assessment'!A7</f>
        <v>Commercial Operations</v>
      </c>
      <c r="C14" s="147" t="str">
        <f>'3. Role assessment'!B7</f>
        <v>Light Rail: Marketing</v>
      </c>
      <c r="D14" s="148" t="str">
        <f>'3. Role assessment'!C7</f>
        <v>Internal</v>
      </c>
      <c r="E14" s="147" t="str" cm="1">
        <f t="array" ref="E14">_xlfn.IFS(AND('3. Role assessment'!D7="Y",AND('3. Role assessment'!F7="N",'3. Role assessment'!H7="N",'3. Role assessment'!I7="N",'3. Role assessment'!J7="N",'3. Role assessment'!K7="N")),"N",OR('3. Role assessment'!D7="N",'3. Role assessment'!F7="Y",'3. Role assessment'!H7="Y",'3. Role assessment'!I7="Y",'3. Role assessment'!J7="Y",'3. Role assessment'!K7="Y"),"Y",'3. Role assessment'!D7="","")</f>
        <v>N</v>
      </c>
      <c r="F14" s="147" t="str">
        <f t="shared" ref="F14:F74" si="2">E14</f>
        <v>N</v>
      </c>
      <c r="G14" s="148" t="str" cm="1">
        <f t="array" ref="G14">_xlfn.IFS('3. Role assessment'!L7="Y","High",'3. Role assessment'!L7="N","Low",'3. Role assessment'!L7="","")</f>
        <v>Low</v>
      </c>
      <c r="H14" s="147" t="str" cm="1">
        <f t="array" ref="H14">_xlfn.IFS(AND(F14="Y",G14="High"),"High",OR(F14="Y",G14="High"),"Medium",AND(F14="N",G14="Low"),"Low")</f>
        <v>Low</v>
      </c>
      <c r="I14" s="150" t="str" cm="1">
        <f t="array" ref="I14">_xlfn.IFS(H14="Low","Low risk - under watching brief",H14="High","High risk - being taken forward",H14="Medium","Please manually enter 'Medium risk - under watching brief' or 'Medium risk - being taken forward'")</f>
        <v>Low risk - under watching brief</v>
      </c>
      <c r="J14" s="150"/>
      <c r="K14" s="151" t="str">
        <f t="shared" si="0"/>
        <v>Control</v>
      </c>
      <c r="L14" s="147" t="str">
        <f t="shared" si="1"/>
        <v>Control</v>
      </c>
    </row>
    <row r="15" spans="2:12" ht="16.5" customHeight="1" x14ac:dyDescent="0.2">
      <c r="B15" s="146" t="str">
        <f>'3. Role assessment'!A8</f>
        <v>Commercial Operations</v>
      </c>
      <c r="C15" s="147" t="str">
        <f>'3. Role assessment'!B8</f>
        <v>Tolling Business</v>
      </c>
      <c r="D15" s="148" t="str">
        <f>'3. Role assessment'!C8</f>
        <v>Internal</v>
      </c>
      <c r="E15" s="147" t="str" cm="1">
        <f t="array" ref="E15">_xlfn.IFS(AND('3. Role assessment'!D8="Y",AND('3. Role assessment'!F8="N",'3. Role assessment'!H8="N",'3. Role assessment'!I8="N",'3. Role assessment'!J8="N",'3. Role assessment'!K8="N")),"N",OR('3. Role assessment'!D8="N",'3. Role assessment'!F8="Y",'3. Role assessment'!H8="Y",'3. Role assessment'!I8="Y",'3. Role assessment'!J8="Y",'3. Role assessment'!K8="Y"),"Y",'3. Role assessment'!D8="","")</f>
        <v>N</v>
      </c>
      <c r="F15" s="147" t="str">
        <f t="shared" si="2"/>
        <v>N</v>
      </c>
      <c r="G15" s="148" t="str" cm="1">
        <f t="array" ref="G15">_xlfn.IFS('3. Role assessment'!L8="Y","High",'3. Role assessment'!L8="N","Low",'3. Role assessment'!L8="","")</f>
        <v>Low</v>
      </c>
      <c r="H15" s="147" t="str" cm="1">
        <f t="array" ref="H15">_xlfn.IFS(AND(F15="Y",G15="High"),"High",OR(F15="Y",G15="High"),"Medium",AND(F15="N",G15="Low"),"Low")</f>
        <v>Low</v>
      </c>
      <c r="I15" s="150" t="str" cm="1">
        <f t="array" ref="I15">_xlfn.IFS(H15="Low","Low risk - under watching brief",H15="High","High risk - being taken forward",H15="Medium","Please manually enter 'Medium risk - under watching brief' or 'Medium risk - being taken forward'")</f>
        <v>Low risk - under watching brief</v>
      </c>
      <c r="J15" s="150"/>
      <c r="K15" s="151" t="str">
        <f t="shared" si="0"/>
        <v>Control</v>
      </c>
      <c r="L15" s="147" t="str">
        <f t="shared" si="1"/>
        <v>Control</v>
      </c>
    </row>
    <row r="16" spans="2:12" ht="16.5" customHeight="1" x14ac:dyDescent="0.2">
      <c r="B16" s="146" t="str">
        <f>'3. Role assessment'!A9</f>
        <v>Commercial Operations</v>
      </c>
      <c r="C16" s="147" t="str">
        <f>'3. Role assessment'!B9</f>
        <v>PPP Procurement &amp; Finance</v>
      </c>
      <c r="D16" s="148" t="str">
        <f>'3. Role assessment'!C9</f>
        <v>Internal</v>
      </c>
      <c r="E16" s="147" t="str" cm="1">
        <f t="array" ref="E16">_xlfn.IFS(AND('3. Role assessment'!D9="Y",AND('3. Role assessment'!F9="N",'3. Role assessment'!H9="N",'3. Role assessment'!I9="N",'3. Role assessment'!J9="N",'3. Role assessment'!K9="N")),"N",OR('3. Role assessment'!D9="N",'3. Role assessment'!F9="Y",'3. Role assessment'!H9="Y",'3. Role assessment'!I9="Y",'3. Role assessment'!J9="Y",'3. Role assessment'!K9="Y"),"Y",'3. Role assessment'!D9="","")</f>
        <v>N</v>
      </c>
      <c r="F16" s="147" t="str">
        <f t="shared" si="2"/>
        <v>N</v>
      </c>
      <c r="G16" s="148" t="str" cm="1">
        <f t="array" ref="G16">_xlfn.IFS('3. Role assessment'!L9="Y","High",'3. Role assessment'!L9="N","Low",'3. Role assessment'!L9="","")</f>
        <v>Low</v>
      </c>
      <c r="H16" s="147" t="str" cm="1">
        <f t="array" ref="H16">_xlfn.IFS(AND(F16="Y",G16="High"),"High",OR(F16="Y",G16="High"),"Medium",AND(F16="N",G16="Low"),"Low")</f>
        <v>Low</v>
      </c>
      <c r="I16" s="150" t="str" cm="1">
        <f t="array" ref="I16">_xlfn.IFS(H16="Low","Low risk - under watching brief",H16="High","High risk - being taken forward",H16="Medium","Please manually enter 'Medium risk - under watching brief' or 'Medium risk - being taken forward'")</f>
        <v>Low risk - under watching brief</v>
      </c>
      <c r="J16" s="150"/>
      <c r="K16" s="151" t="str">
        <f t="shared" si="0"/>
        <v>Control</v>
      </c>
      <c r="L16" s="147" t="str">
        <f t="shared" si="1"/>
        <v>Control</v>
      </c>
    </row>
    <row r="17" spans="2:12" ht="16.5" customHeight="1" x14ac:dyDescent="0.2">
      <c r="B17" s="146" t="str">
        <f>'3. Role assessment'!A10</f>
        <v>Commercial Operations</v>
      </c>
      <c r="C17" s="147" t="str">
        <f>'3. Role assessment'!B10</f>
        <v>Financial Operations</v>
      </c>
      <c r="D17" s="148" t="str">
        <f>'3. Role assessment'!C10</f>
        <v>Internal</v>
      </c>
      <c r="E17" s="147" t="str" cm="1">
        <f t="array" ref="E17">_xlfn.IFS(AND('3. Role assessment'!D10="Y",AND('3. Role assessment'!F10="N",'3. Role assessment'!H10="N",'3. Role assessment'!I10="N",'3. Role assessment'!J10="N",'3. Role assessment'!K10="N")),"N",OR('3. Role assessment'!D10="N",'3. Role assessment'!F10="Y",'3. Role assessment'!H10="Y",'3. Role assessment'!I10="Y",'3. Role assessment'!J10="Y",'3. Role assessment'!K10="Y"),"Y",'3. Role assessment'!D10="","")</f>
        <v>N</v>
      </c>
      <c r="F17" s="147" t="str">
        <f t="shared" si="2"/>
        <v>N</v>
      </c>
      <c r="G17" s="148" t="str" cm="1">
        <f t="array" ref="G17">_xlfn.IFS('3. Role assessment'!L10="Y","High",'3. Role assessment'!L10="N","Low",'3. Role assessment'!L10="","")</f>
        <v>Low</v>
      </c>
      <c r="H17" s="147" t="str" cm="1">
        <f t="array" ref="H17">_xlfn.IFS(AND(F17="Y",G17="High"),"High",OR(F17="Y",G17="High"),"Medium",AND(F17="N",G17="Low"),"Low")</f>
        <v>Low</v>
      </c>
      <c r="I17" s="150" t="str" cm="1">
        <f t="array" ref="I17">_xlfn.IFS(H17="Low","Low risk - under watching brief",H17="High","High risk - being taken forward",H17="Medium","Please manually enter 'Medium risk - under watching brief' or 'Medium risk - being taken forward'")</f>
        <v>Low risk - under watching brief</v>
      </c>
      <c r="J17" s="150"/>
      <c r="K17" s="151" t="str">
        <f t="shared" si="0"/>
        <v>Control</v>
      </c>
      <c r="L17" s="147" t="str">
        <f t="shared" si="1"/>
        <v>Control</v>
      </c>
    </row>
    <row r="18" spans="2:12" ht="16.5" customHeight="1" x14ac:dyDescent="0.2">
      <c r="B18" s="146" t="str">
        <f>'3. Role assessment'!A11</f>
        <v>Capital Programme Management</v>
      </c>
      <c r="C18" s="147" t="str">
        <f>'3. Role assessment'!B11</f>
        <v>Roads Capital Programme</v>
      </c>
      <c r="D18" s="148" t="str">
        <f>'3. Role assessment'!C11</f>
        <v>Internal</v>
      </c>
      <c r="E18" s="147" t="str" cm="1">
        <f t="array" ref="E18">_xlfn.IFS(AND('3. Role assessment'!D11="Y",AND('3. Role assessment'!F11="N",'3. Role assessment'!H11="N",'3. Role assessment'!I11="N",'3. Role assessment'!J11="N",'3. Role assessment'!K11="N")),"N",OR('3. Role assessment'!D11="N",'3. Role assessment'!F11="Y",'3. Role assessment'!H11="Y",'3. Role assessment'!I11="Y",'3. Role assessment'!J11="Y",'3. Role assessment'!K11="Y"),"Y",'3. Role assessment'!D11="","")</f>
        <v>N</v>
      </c>
      <c r="F18" s="147" t="str">
        <f t="shared" si="2"/>
        <v>N</v>
      </c>
      <c r="G18" s="148" t="str" cm="1">
        <f t="array" ref="G18">_xlfn.IFS('3. Role assessment'!L11="Y","High",'3. Role assessment'!L11="N","Low",'3. Role assessment'!L11="","")</f>
        <v>Low</v>
      </c>
      <c r="H18" s="147" t="str" cm="1">
        <f t="array" ref="H18">_xlfn.IFS(AND(F18="Y",G18="High"),"High",OR(F18="Y",G18="High"),"Medium",AND(F18="N",G18="Low"),"Low")</f>
        <v>Low</v>
      </c>
      <c r="I18" s="150" t="str" cm="1">
        <f t="array" ref="I18">_xlfn.IFS(H18="Low","Low risk - under watching brief",H18="High","High risk - being taken forward",H18="Medium","Please manually enter 'Medium risk - under watching brief' or 'Medium risk - being taken forward'")</f>
        <v>Low risk - under watching brief</v>
      </c>
      <c r="J18" s="150"/>
      <c r="K18" s="151" t="str">
        <f t="shared" si="0"/>
        <v>Control</v>
      </c>
      <c r="L18" s="147" t="str">
        <f t="shared" si="1"/>
        <v>Control</v>
      </c>
    </row>
    <row r="19" spans="2:12" ht="32.25" customHeight="1" x14ac:dyDescent="0.2">
      <c r="B19" s="146" t="str">
        <f>'3. Role assessment'!A12</f>
        <v>Capital Programme Management</v>
      </c>
      <c r="C19" s="147" t="str">
        <f>'3. Role assessment'!B12</f>
        <v>Public Transport Capital Programme</v>
      </c>
      <c r="D19" s="148" t="str">
        <f>'3. Role assessment'!C12</f>
        <v>Internal</v>
      </c>
      <c r="E19" s="147" t="str" cm="1">
        <f t="array" ref="E19">_xlfn.IFS(AND('3. Role assessment'!D12="Y",AND('3. Role assessment'!F12="N",'3. Role assessment'!H12="N",'3. Role assessment'!I12="N",'3. Role assessment'!J12="N",'3. Role assessment'!K12="N")),"N",OR('3. Role assessment'!D12="N",'3. Role assessment'!F12="Y",'3. Role assessment'!H12="Y",'3. Role assessment'!I12="Y",'3. Role assessment'!J12="Y",'3. Role assessment'!K12="Y"),"Y",'3. Role assessment'!D12="","")</f>
        <v>Y</v>
      </c>
      <c r="F19" s="147" t="str">
        <f t="shared" si="2"/>
        <v>Y</v>
      </c>
      <c r="G19" s="148" t="str" cm="1">
        <f t="array" ref="G19">_xlfn.IFS('3. Role assessment'!L12="Y","High",'3. Role assessment'!L12="N","Low",'3. Role assessment'!L12="","")</f>
        <v>Low</v>
      </c>
      <c r="H19" s="147" t="str" cm="1">
        <f t="array" ref="H19">_xlfn.IFS(AND(F19="Y",G19="High"),"High",OR(F19="Y",G19="High"),"Medium",AND(F19="N",G19="Low"),"Low")</f>
        <v>Medium</v>
      </c>
      <c r="I19" s="150" t="s">
        <v>309</v>
      </c>
      <c r="J19" s="150" t="s">
        <v>310</v>
      </c>
      <c r="K19" s="151" t="str">
        <f t="shared" si="0"/>
        <v>Control</v>
      </c>
      <c r="L19" s="147" t="str">
        <f t="shared" si="1"/>
        <v>Control</v>
      </c>
    </row>
    <row r="20" spans="2:12" ht="41.25" customHeight="1" x14ac:dyDescent="0.2">
      <c r="B20" s="146" t="str">
        <f>'3. Role assessment'!A13</f>
        <v>Capital Programme Management</v>
      </c>
      <c r="C20" s="147" t="str">
        <f>'3. Role assessment'!B13</f>
        <v>Public Transport Capital Programme: Public Transport Construction</v>
      </c>
      <c r="D20" s="148" t="str">
        <f>'3. Role assessment'!C13</f>
        <v>Internal</v>
      </c>
      <c r="E20" s="147" t="str" cm="1">
        <f t="array" ref="E20">_xlfn.IFS(AND('3. Role assessment'!D13="Y",AND('3. Role assessment'!F13="N",'3. Role assessment'!H13="N",'3. Role assessment'!I13="N",'3. Role assessment'!J13="N",'3. Role assessment'!K13="N")),"N",OR('3. Role assessment'!D13="N",'3. Role assessment'!F13="Y",'3. Role assessment'!H13="Y",'3. Role assessment'!I13="Y",'3. Role assessment'!J13="Y",'3. Role assessment'!K13="Y"),"Y",'3. Role assessment'!D13="","")</f>
        <v>Y</v>
      </c>
      <c r="F20" s="147" t="str">
        <f t="shared" si="2"/>
        <v>Y</v>
      </c>
      <c r="G20" s="148" t="str" cm="1">
        <f t="array" ref="G20">_xlfn.IFS('3. Role assessment'!L13="Y","High",'3. Role assessment'!L13="N","Low",'3. Role assessment'!L13="","")</f>
        <v>Low</v>
      </c>
      <c r="H20" s="147" t="str" cm="1">
        <f t="array" ref="H20">_xlfn.IFS(AND(F20="Y",G20="High"),"High",OR(F20="Y",G20="High"),"Medium",AND(F20="N",G20="Low"),"Low")</f>
        <v>Medium</v>
      </c>
      <c r="I20" s="150" t="s">
        <v>309</v>
      </c>
      <c r="J20" s="150" t="s">
        <v>312</v>
      </c>
      <c r="K20" s="151" t="str">
        <f t="shared" si="0"/>
        <v>Control</v>
      </c>
      <c r="L20" s="147" t="str">
        <f t="shared" si="1"/>
        <v>Control</v>
      </c>
    </row>
    <row r="21" spans="2:12" ht="41.25" customHeight="1" x14ac:dyDescent="0.2">
      <c r="B21" s="146" t="str">
        <f>'3. Role assessment'!A14</f>
        <v>Capital Programme Management</v>
      </c>
      <c r="C21" s="147" t="str">
        <f>'3. Role assessment'!B14</f>
        <v>Public Transport Capital Programme: Public Transport Construction - Traffic</v>
      </c>
      <c r="D21" s="148" t="str">
        <f>'3. Role assessment'!C14</f>
        <v>Internal</v>
      </c>
      <c r="E21" s="147" t="str" cm="1">
        <f t="array" ref="E21">_xlfn.IFS(AND('3. Role assessment'!D14="Y",AND('3. Role assessment'!F14="N",'3. Role assessment'!H14="N",'3. Role assessment'!I14="N",'3. Role assessment'!J14="N",'3. Role assessment'!K14="N")),"N",OR('3. Role assessment'!D14="N",'3. Role assessment'!F14="Y",'3. Role assessment'!H14="Y",'3. Role assessment'!I14="Y",'3. Role assessment'!J14="Y",'3. Role assessment'!K14="Y"),"Y",'3. Role assessment'!D14="","")</f>
        <v>Y</v>
      </c>
      <c r="F21" s="147" t="str">
        <f t="shared" si="2"/>
        <v>Y</v>
      </c>
      <c r="G21" s="148" t="str" cm="1">
        <f t="array" ref="G21">_xlfn.IFS('3. Role assessment'!L14="Y","High",'3. Role assessment'!L14="N","Low",'3. Role assessment'!L14="","")</f>
        <v>Low</v>
      </c>
      <c r="H21" s="147" t="str" cm="1">
        <f t="array" ref="H21">_xlfn.IFS(AND(F21="Y",G21="High"),"High",OR(F21="Y",G21="High"),"Medium",AND(F21="N",G21="Low"),"Low")</f>
        <v>Medium</v>
      </c>
      <c r="I21" s="150" t="s">
        <v>309</v>
      </c>
      <c r="J21" s="150" t="s">
        <v>312</v>
      </c>
      <c r="K21" s="151" t="str">
        <f t="shared" si="0"/>
        <v>Control</v>
      </c>
      <c r="L21" s="147" t="str">
        <f t="shared" si="1"/>
        <v>Control</v>
      </c>
    </row>
    <row r="22" spans="2:12" ht="57" customHeight="1" x14ac:dyDescent="0.2">
      <c r="B22" s="146" t="str">
        <f>'3. Role assessment'!A15</f>
        <v>Capital Programme Management</v>
      </c>
      <c r="C22" s="147" t="str">
        <f>'3. Role assessment'!B15</f>
        <v>Public Transport Capital Programme: Public Transport Construction - Projects Communications/Liaison</v>
      </c>
      <c r="D22" s="148" t="str">
        <f>'3. Role assessment'!C15</f>
        <v>Internal</v>
      </c>
      <c r="E22" s="147" t="str" cm="1">
        <f t="array" ref="E22">_xlfn.IFS(AND('3. Role assessment'!D15="Y",AND('3. Role assessment'!F15="N",'3. Role assessment'!H15="N",'3. Role assessment'!I15="N",'3. Role assessment'!J15="N",'3. Role assessment'!K15="N")),"N",OR('3. Role assessment'!D15="N",'3. Role assessment'!F15="Y",'3. Role assessment'!H15="Y",'3. Role assessment'!I15="Y",'3. Role assessment'!J15="Y",'3. Role assessment'!K15="Y"),"Y",'3. Role assessment'!D15="","")</f>
        <v>Y</v>
      </c>
      <c r="F22" s="147" t="str">
        <f t="shared" si="2"/>
        <v>Y</v>
      </c>
      <c r="G22" s="148" t="str" cm="1">
        <f t="array" ref="G22">_xlfn.IFS('3. Role assessment'!L15="Y","High",'3. Role assessment'!L15="N","Low",'3. Role assessment'!L15="","")</f>
        <v>Low</v>
      </c>
      <c r="H22" s="147" t="str" cm="1">
        <f t="array" ref="H22">_xlfn.IFS(AND(F22="Y",G22="High"),"High",OR(F22="Y",G22="High"),"Medium",AND(F22="N",G22="Low"),"Low")</f>
        <v>Medium</v>
      </c>
      <c r="I22" s="150" t="s">
        <v>309</v>
      </c>
      <c r="J22" s="150" t="s">
        <v>312</v>
      </c>
      <c r="K22" s="151" t="str">
        <f t="shared" si="0"/>
        <v>Control</v>
      </c>
      <c r="L22" s="147" t="str">
        <f t="shared" si="1"/>
        <v>Control</v>
      </c>
    </row>
    <row r="23" spans="2:12" ht="33.75" customHeight="1" x14ac:dyDescent="0.2">
      <c r="B23" s="146" t="str">
        <f>'3. Role assessment'!A16</f>
        <v>Capital Programme Management</v>
      </c>
      <c r="C23" s="147" t="str">
        <f>'3. Role assessment'!B16</f>
        <v>Public Transport New Scheme Planning: Drawing Control</v>
      </c>
      <c r="D23" s="148" t="str">
        <f>'3. Role assessment'!C16</f>
        <v>Internal</v>
      </c>
      <c r="E23" s="147" t="str" cm="1">
        <f t="array" ref="E23">_xlfn.IFS(AND('3. Role assessment'!D16="Y",AND('3. Role assessment'!F16="N",'3. Role assessment'!H16="N",'3. Role assessment'!I16="N",'3. Role assessment'!J16="N",'3. Role assessment'!K16="N")),"N",OR('3. Role assessment'!D16="N",'3. Role assessment'!F16="Y",'3. Role assessment'!H16="Y",'3. Role assessment'!I16="Y",'3. Role assessment'!J16="Y",'3. Role assessment'!K16="Y"),"Y",'3. Role assessment'!D16="","")</f>
        <v>N</v>
      </c>
      <c r="F23" s="147" t="str">
        <f t="shared" si="2"/>
        <v>N</v>
      </c>
      <c r="G23" s="148" t="str" cm="1">
        <f t="array" ref="G23">_xlfn.IFS('3. Role assessment'!L16="Y","High",'3. Role assessment'!L16="N","Low",'3. Role assessment'!L16="","")</f>
        <v>Low</v>
      </c>
      <c r="H23" s="147" t="str" cm="1">
        <f t="array" ref="H23">_xlfn.IFS(AND(F23="Y",G23="High"),"High",OR(F23="Y",G23="High"),"Medium",AND(F23="N",G23="Low"),"Low")</f>
        <v>Low</v>
      </c>
      <c r="I23" s="150" t="str" cm="1">
        <f t="array" ref="I23">_xlfn.IFS(H23="Low","Low risk - under watching brief",H23="High","High risk - being taken forward",H23="Medium","Please manually enter 'Medium risk - under watching brief' or 'Medium risk - being taken forward'")</f>
        <v>Low risk - under watching brief</v>
      </c>
      <c r="J23" s="150"/>
      <c r="K23" s="151" t="str">
        <f t="shared" si="0"/>
        <v>Control</v>
      </c>
      <c r="L23" s="147" t="str">
        <f t="shared" si="1"/>
        <v>Control</v>
      </c>
    </row>
    <row r="24" spans="2:12" ht="33.75" customHeight="1" x14ac:dyDescent="0.2">
      <c r="B24" s="146" t="str">
        <f>'3. Role assessment'!A17</f>
        <v>Capital Programme Management</v>
      </c>
      <c r="C24" s="147" t="str">
        <f>'3. Role assessment'!B17</f>
        <v>Public Transport New Scheme Planning: Surveying</v>
      </c>
      <c r="D24" s="148" t="str">
        <f>'3. Role assessment'!C17</f>
        <v>Internal</v>
      </c>
      <c r="E24" s="147" t="str" cm="1">
        <f t="array" ref="E24">_xlfn.IFS(AND('3. Role assessment'!D17="Y",AND('3. Role assessment'!F17="N",'3. Role assessment'!H17="N",'3. Role assessment'!I17="N",'3. Role assessment'!J17="N",'3. Role assessment'!K17="N")),"N",OR('3. Role assessment'!D17="N",'3. Role assessment'!F17="Y",'3. Role assessment'!H17="Y",'3. Role assessment'!I17="Y",'3. Role assessment'!J17="Y",'3. Role assessment'!K17="Y"),"Y",'3. Role assessment'!D17="","")</f>
        <v>Y</v>
      </c>
      <c r="F24" s="147" t="str">
        <f t="shared" si="2"/>
        <v>Y</v>
      </c>
      <c r="G24" s="148" t="str" cm="1">
        <f t="array" ref="G24">_xlfn.IFS('3. Role assessment'!L17="Y","High",'3. Role assessment'!L17="N","Low",'3. Role assessment'!L17="","")</f>
        <v>Low</v>
      </c>
      <c r="H24" s="147" t="str" cm="1">
        <f t="array" ref="H24">_xlfn.IFS(AND(F24="Y",G24="High"),"High",OR(F24="Y",G24="High"),"Medium",AND(F24="N",G24="Low"),"Low")</f>
        <v>Medium</v>
      </c>
      <c r="I24" s="150" t="s">
        <v>309</v>
      </c>
      <c r="J24" s="150" t="s">
        <v>312</v>
      </c>
      <c r="K24" s="151" t="str">
        <f t="shared" si="0"/>
        <v>Control</v>
      </c>
      <c r="L24" s="147" t="str">
        <f t="shared" si="1"/>
        <v>Control</v>
      </c>
    </row>
    <row r="25" spans="2:12" ht="28.5" x14ac:dyDescent="0.2">
      <c r="B25" s="146" t="str">
        <f>'3. Role assessment'!A18</f>
        <v>Capital Programme Management</v>
      </c>
      <c r="C25" s="147" t="str">
        <f>'3. Role assessment'!B18</f>
        <v>Public Transport Capital Programme: Engineering Design</v>
      </c>
      <c r="D25" s="148" t="str">
        <f>'3. Role assessment'!C18</f>
        <v>Internal</v>
      </c>
      <c r="E25" s="147" t="str" cm="1">
        <f t="array" ref="E25">_xlfn.IFS(AND('3. Role assessment'!D18="Y",AND('3. Role assessment'!F18="N",'3. Role assessment'!H18="N",'3. Role assessment'!I18="N",'3. Role assessment'!J18="N",'3. Role assessment'!K18="N")),"N",OR('3. Role assessment'!D18="N",'3. Role assessment'!F18="Y",'3. Role assessment'!H18="Y",'3. Role assessment'!I18="Y",'3. Role assessment'!J18="Y",'3. Role assessment'!K18="Y"),"Y",'3. Role assessment'!D18="","")</f>
        <v>Y</v>
      </c>
      <c r="F25" s="147" t="s">
        <v>280</v>
      </c>
      <c r="G25" s="148" t="str" cm="1">
        <f t="array" ref="G25">_xlfn.IFS('3. Role assessment'!L18="Y","High",'3. Role assessment'!L18="N","Low",'3. Role assessment'!L18="","")</f>
        <v>Low</v>
      </c>
      <c r="H25" s="147" t="str" cm="1">
        <f t="array" ref="H25">_xlfn.IFS(AND(F25="Y",G25="High"),"High",OR(F25="Y",G25="High"),"Medium",AND(F25="N",G25="Low"),"Low")</f>
        <v>Low</v>
      </c>
      <c r="I25" s="150" t="str" cm="1">
        <f t="array" ref="I25">_xlfn.IFS(H25="Low","Low risk - under watching brief",H25="High","High risk - being taken forward",H25="Medium","Please manually enter 'Medium risk - under watching brief' or 'Medium risk - being taken forward'")</f>
        <v>Low risk - under watching brief</v>
      </c>
      <c r="J25" s="150"/>
      <c r="K25" s="151" t="str">
        <f t="shared" si="0"/>
        <v>Control</v>
      </c>
      <c r="L25" s="147" t="str">
        <f t="shared" si="1"/>
        <v>Control</v>
      </c>
    </row>
    <row r="26" spans="2:12" ht="28.5" x14ac:dyDescent="0.2">
      <c r="B26" s="146" t="str">
        <f>'3. Role assessment'!A19</f>
        <v>Capital Programme Management</v>
      </c>
      <c r="C26" s="147" t="str">
        <f>'3. Role assessment'!B19</f>
        <v>Public Transport Capital Programme: Roads &amp; Drainage</v>
      </c>
      <c r="D26" s="148" t="str">
        <f>'3. Role assessment'!C19</f>
        <v>Internal</v>
      </c>
      <c r="E26" s="147" t="str" cm="1">
        <f t="array" ref="E26">_xlfn.IFS(AND('3. Role assessment'!D19="Y",AND('3. Role assessment'!F19="N",'3. Role assessment'!H19="N",'3. Role assessment'!I19="N",'3. Role assessment'!J19="N",'3. Role assessment'!K19="N")),"N",OR('3. Role assessment'!D19="N",'3. Role assessment'!F19="Y",'3. Role assessment'!H19="Y",'3. Role assessment'!I19="Y",'3. Role assessment'!J19="Y",'3. Role assessment'!K19="Y"),"Y",'3. Role assessment'!D19="","")</f>
        <v>Y</v>
      </c>
      <c r="F26" s="147" t="s">
        <v>280</v>
      </c>
      <c r="G26" s="148" t="str" cm="1">
        <f t="array" ref="G26">_xlfn.IFS('3. Role assessment'!L19="Y","High",'3. Role assessment'!L19="N","Low",'3. Role assessment'!L19="","")</f>
        <v>Low</v>
      </c>
      <c r="H26" s="147" t="str" cm="1">
        <f t="array" ref="H26">_xlfn.IFS(AND(F26="Y",G26="High"),"High",OR(F26="Y",G26="High"),"Medium",AND(F26="N",G26="Low"),"Low")</f>
        <v>Low</v>
      </c>
      <c r="I26" s="150" t="str" cm="1">
        <f t="array" ref="I26">_xlfn.IFS(H26="Low","Low risk - under watching brief",H26="High","High risk - being taken forward",H26="Medium","Please manually enter 'Medium risk - under watching brief' or 'Medium risk - being taken forward'")</f>
        <v>Low risk - under watching brief</v>
      </c>
      <c r="J26" s="150"/>
      <c r="K26" s="151" t="str">
        <f t="shared" si="0"/>
        <v>Control</v>
      </c>
      <c r="L26" s="147" t="str">
        <f t="shared" si="1"/>
        <v>Control</v>
      </c>
    </row>
    <row r="27" spans="2:12" ht="28.5" x14ac:dyDescent="0.2">
      <c r="B27" s="146" t="str">
        <f>'3. Role assessment'!A20</f>
        <v>Capital Programme Management</v>
      </c>
      <c r="C27" s="147" t="str">
        <f>'3. Role assessment'!B20</f>
        <v>Public Transport Capital Programme: Structural Design</v>
      </c>
      <c r="D27" s="148" t="str">
        <f>'3. Role assessment'!C20</f>
        <v>Internal</v>
      </c>
      <c r="E27" s="147" t="str" cm="1">
        <f t="array" ref="E27">_xlfn.IFS(AND('3. Role assessment'!D20="Y",AND('3. Role assessment'!F20="N",'3. Role assessment'!H20="N",'3. Role assessment'!I20="N",'3. Role assessment'!J20="N",'3. Role assessment'!K20="N")),"N",OR('3. Role assessment'!D20="N",'3. Role assessment'!F20="Y",'3. Role assessment'!H20="Y",'3. Role assessment'!I20="Y",'3. Role assessment'!J20="Y",'3. Role assessment'!K20="Y"),"Y",'3. Role assessment'!D20="","")</f>
        <v>Y</v>
      </c>
      <c r="F27" s="147" t="s">
        <v>280</v>
      </c>
      <c r="G27" s="148" t="str" cm="1">
        <f t="array" ref="G27">_xlfn.IFS('3. Role assessment'!L20="Y","High",'3. Role assessment'!L20="N","Low",'3. Role assessment'!L20="","")</f>
        <v>Low</v>
      </c>
      <c r="H27" s="147" t="str" cm="1">
        <f t="array" ref="H27">_xlfn.IFS(AND(F27="Y",G27="High"),"High",OR(F27="Y",G27="High"),"Medium",AND(F27="N",G27="Low"),"Low")</f>
        <v>Low</v>
      </c>
      <c r="I27" s="150" t="str" cm="1">
        <f t="array" ref="I27">_xlfn.IFS(H27="Low","Low risk - under watching brief",H27="High","High risk - being taken forward",H27="Medium","Please manually enter 'Medium risk - under watching brief' or 'Medium risk - being taken forward'")</f>
        <v>Low risk - under watching brief</v>
      </c>
      <c r="J27" s="150"/>
      <c r="K27" s="151" t="str">
        <f t="shared" si="0"/>
        <v>Control</v>
      </c>
      <c r="L27" s="147" t="str">
        <f t="shared" si="1"/>
        <v>Control</v>
      </c>
    </row>
    <row r="28" spans="2:12" ht="28.5" x14ac:dyDescent="0.2">
      <c r="B28" s="146" t="str">
        <f>'3. Role assessment'!A21</f>
        <v>Capital Programme Management</v>
      </c>
      <c r="C28" s="147" t="str">
        <f>'3. Role assessment'!B21</f>
        <v>Public Transport Capital Programme: Track</v>
      </c>
      <c r="D28" s="148" t="str">
        <f>'3. Role assessment'!C21</f>
        <v>Internal</v>
      </c>
      <c r="E28" s="147" t="str" cm="1">
        <f t="array" ref="E28">_xlfn.IFS(AND('3. Role assessment'!D21="Y",AND('3. Role assessment'!F21="N",'3. Role assessment'!H21="N",'3. Role assessment'!I21="N",'3. Role assessment'!J21="N",'3. Role assessment'!K21="N")),"N",OR('3. Role assessment'!D21="N",'3. Role assessment'!F21="Y",'3. Role assessment'!H21="Y",'3. Role assessment'!I21="Y",'3. Role assessment'!J21="Y",'3. Role assessment'!K21="Y"),"Y",'3. Role assessment'!D21="","")</f>
        <v>Y</v>
      </c>
      <c r="F28" s="147" t="s">
        <v>280</v>
      </c>
      <c r="G28" s="148" t="str" cm="1">
        <f t="array" ref="G28">_xlfn.IFS('3. Role assessment'!L21="Y","High",'3. Role assessment'!L21="N","Low",'3. Role assessment'!L21="","")</f>
        <v>Low</v>
      </c>
      <c r="H28" s="147" t="str" cm="1">
        <f t="array" ref="H28">_xlfn.IFS(AND(F28="Y",G28="High"),"High",OR(F28="Y",G28="High"),"Medium",AND(F28="N",G28="Low"),"Low")</f>
        <v>Low</v>
      </c>
      <c r="I28" s="150" t="str" cm="1">
        <f t="array" ref="I28">_xlfn.IFS(H28="Low","Low risk - under watching brief",H28="High","High risk - being taken forward",H28="Medium","Please manually enter 'Medium risk - under watching brief' or 'Medium risk - being taken forward'")</f>
        <v>Low risk - under watching brief</v>
      </c>
      <c r="J28" s="150"/>
      <c r="K28" s="151" t="str">
        <f t="shared" si="0"/>
        <v>Control</v>
      </c>
      <c r="L28" s="147" t="str">
        <f t="shared" si="1"/>
        <v>Control</v>
      </c>
    </row>
    <row r="29" spans="2:12" ht="28.5" x14ac:dyDescent="0.2">
      <c r="B29" s="146" t="str">
        <f>'3. Role assessment'!A22</f>
        <v>Capital Programme Management</v>
      </c>
      <c r="C29" s="147" t="str">
        <f>'3. Role assessment'!B22</f>
        <v>Public Transport Capital Programme: Utilities</v>
      </c>
      <c r="D29" s="148" t="str">
        <f>'3. Role assessment'!C22</f>
        <v>Internal</v>
      </c>
      <c r="E29" s="147" t="str" cm="1">
        <f t="array" ref="E29">_xlfn.IFS(AND('3. Role assessment'!D22="Y",AND('3. Role assessment'!F22="N",'3. Role assessment'!H22="N",'3. Role assessment'!I22="N",'3. Role assessment'!J22="N",'3. Role assessment'!K22="N")),"N",OR('3. Role assessment'!D22="N",'3. Role assessment'!F22="Y",'3. Role assessment'!H22="Y",'3. Role assessment'!I22="Y",'3. Role assessment'!J22="Y",'3. Role assessment'!K22="Y"),"Y",'3. Role assessment'!D22="","")</f>
        <v>Y</v>
      </c>
      <c r="F29" s="147" t="s">
        <v>280</v>
      </c>
      <c r="G29" s="148" t="str" cm="1">
        <f t="array" ref="G29">_xlfn.IFS('3. Role assessment'!L22="Y","High",'3. Role assessment'!L22="N","Low",'3. Role assessment'!L22="","")</f>
        <v>Low</v>
      </c>
      <c r="H29" s="147" t="str" cm="1">
        <f t="array" ref="H29">_xlfn.IFS(AND(F29="Y",G29="High"),"High",OR(F29="Y",G29="High"),"Medium",AND(F29="N",G29="Low"),"Low")</f>
        <v>Low</v>
      </c>
      <c r="I29" s="150" t="str" cm="1">
        <f t="array" ref="I29">_xlfn.IFS(H29="Low","Low risk - under watching brief",H29="High","High risk - being taken forward",H29="Medium","Please manually enter 'Medium risk - under watching brief' or 'Medium risk - being taken forward'")</f>
        <v>Low risk - under watching brief</v>
      </c>
      <c r="J29" s="150" t="s">
        <v>312</v>
      </c>
      <c r="K29" s="151" t="str">
        <f t="shared" si="0"/>
        <v>Control</v>
      </c>
      <c r="L29" s="147" t="str">
        <f t="shared" si="1"/>
        <v>Control</v>
      </c>
    </row>
    <row r="30" spans="2:12" ht="28.5" x14ac:dyDescent="0.2">
      <c r="B30" s="146" t="str">
        <f>'3. Role assessment'!A23</f>
        <v>Capital Programme Management</v>
      </c>
      <c r="C30" s="147" t="str">
        <f>'3. Role assessment'!B23</f>
        <v>Public Transport Capital Programme: Architecture</v>
      </c>
      <c r="D30" s="148" t="str">
        <f>'3. Role assessment'!C23</f>
        <v>Internal</v>
      </c>
      <c r="E30" s="147" t="str" cm="1">
        <f t="array" ref="E30">_xlfn.IFS(AND('3. Role assessment'!D23="Y",AND('3. Role assessment'!F23="N",'3. Role assessment'!H23="N",'3. Role assessment'!I23="N",'3. Role assessment'!J23="N",'3. Role assessment'!K23="N")),"N",OR('3. Role assessment'!D23="N",'3. Role assessment'!F23="Y",'3. Role assessment'!H23="Y",'3. Role assessment'!I23="Y",'3. Role assessment'!J23="Y",'3. Role assessment'!K23="Y"),"Y",'3. Role assessment'!D23="","")</f>
        <v>Y</v>
      </c>
      <c r="F30" s="147" t="s">
        <v>280</v>
      </c>
      <c r="G30" s="148" t="str" cm="1">
        <f t="array" ref="G30">_xlfn.IFS('3. Role assessment'!L23="Y","High",'3. Role assessment'!L23="N","Low",'3. Role assessment'!L23="","")</f>
        <v>Low</v>
      </c>
      <c r="H30" s="147" t="str" cm="1">
        <f t="array" ref="H30">_xlfn.IFS(AND(F30="Y",G30="High"),"High",OR(F30="Y",G30="High"),"Medium",AND(F30="N",G30="Low"),"Low")</f>
        <v>Low</v>
      </c>
      <c r="I30" s="150" t="str" cm="1">
        <f t="array" ref="I30">_xlfn.IFS(H30="Low","Low risk - under watching brief",H30="High","High risk - being taken forward",H30="Medium","Please manually enter 'Medium risk - under watching brief' or 'Medium risk - being taken forward'")</f>
        <v>Low risk - under watching brief</v>
      </c>
      <c r="J30" s="150"/>
      <c r="K30" s="151" t="str">
        <f t="shared" si="0"/>
        <v>Control</v>
      </c>
      <c r="L30" s="147" t="str">
        <f t="shared" si="1"/>
        <v>Control</v>
      </c>
    </row>
    <row r="31" spans="2:12" ht="42.75" x14ac:dyDescent="0.2">
      <c r="B31" s="146" t="str">
        <f>'3. Role assessment'!A24</f>
        <v>Capital Programme Management</v>
      </c>
      <c r="C31" s="147" t="str">
        <f>'3. Role assessment'!B24</f>
        <v>Public Transport Capital Programme: Power &amp; Systems Engineering</v>
      </c>
      <c r="D31" s="148" t="str">
        <f>'3. Role assessment'!C24</f>
        <v>Internal</v>
      </c>
      <c r="E31" s="147" t="str" cm="1">
        <f t="array" ref="E31">_xlfn.IFS(AND('3. Role assessment'!D24="Y",AND('3. Role assessment'!F24="N",'3. Role assessment'!H24="N",'3. Role assessment'!I24="N",'3. Role assessment'!J24="N",'3. Role assessment'!K24="N")),"N",OR('3. Role assessment'!D24="N",'3. Role assessment'!F24="Y",'3. Role assessment'!H24="Y",'3. Role assessment'!I24="Y",'3. Role assessment'!J24="Y",'3. Role assessment'!K24="Y"),"Y",'3. Role assessment'!D24="","")</f>
        <v>Y</v>
      </c>
      <c r="F31" s="147" t="s">
        <v>280</v>
      </c>
      <c r="G31" s="148" t="str" cm="1">
        <f t="array" ref="G31">_xlfn.IFS('3. Role assessment'!L24="Y","High",'3. Role assessment'!L24="N","Low",'3. Role assessment'!L24="","")</f>
        <v>Low</v>
      </c>
      <c r="H31" s="147" t="str" cm="1">
        <f t="array" ref="H31">_xlfn.IFS(AND(F31="Y",G31="High"),"High",OR(F31="Y",G31="High"),"Medium",AND(F31="N",G31="Low"),"Low")</f>
        <v>Low</v>
      </c>
      <c r="I31" s="150" t="str" cm="1">
        <f t="array" ref="I31">_xlfn.IFS(H31="Low","Low risk - under watching brief",H31="High","High risk - being taken forward",H31="Medium","Please manually enter 'Medium risk - under watching brief' or 'Medium risk - being taken forward'")</f>
        <v>Low risk - under watching brief</v>
      </c>
      <c r="J31" s="150"/>
      <c r="K31" s="151" t="str">
        <f t="shared" si="0"/>
        <v>Control</v>
      </c>
      <c r="L31" s="147" t="str">
        <f t="shared" si="1"/>
        <v>Control</v>
      </c>
    </row>
    <row r="32" spans="2:12" ht="42.75" x14ac:dyDescent="0.2">
      <c r="B32" s="146" t="str">
        <f>'3. Role assessment'!A25</f>
        <v>Capital Programme Management</v>
      </c>
      <c r="C32" s="147" t="str">
        <f>'3. Role assessment'!B25</f>
        <v>Public Transport Capital Programme: Rolling Stock Engineering</v>
      </c>
      <c r="D32" s="148" t="str">
        <f>'3. Role assessment'!C25</f>
        <v>Internal</v>
      </c>
      <c r="E32" s="147" t="str" cm="1">
        <f t="array" ref="E32">_xlfn.IFS(AND('3. Role assessment'!D25="Y",AND('3. Role assessment'!F25="N",'3. Role assessment'!H25="N",'3. Role assessment'!I25="N",'3. Role assessment'!J25="N",'3. Role assessment'!K25="N")),"N",OR('3. Role assessment'!D25="N",'3. Role assessment'!F25="Y",'3. Role assessment'!H25="Y",'3. Role assessment'!I25="Y",'3. Role assessment'!J25="Y",'3. Role assessment'!K25="Y"),"Y",'3. Role assessment'!D25="","")</f>
        <v>Y</v>
      </c>
      <c r="F32" s="147" t="s">
        <v>280</v>
      </c>
      <c r="G32" s="148" t="str" cm="1">
        <f t="array" ref="G32">_xlfn.IFS('3. Role assessment'!L25="Y","High",'3. Role assessment'!L25="N","Low",'3. Role assessment'!L25="","")</f>
        <v>Low</v>
      </c>
      <c r="H32" s="147" t="str" cm="1">
        <f t="array" ref="H32">_xlfn.IFS(AND(F32="Y",G32="High"),"High",OR(F32="Y",G32="High"),"Medium",AND(F32="N",G32="Low"),"Low")</f>
        <v>Low</v>
      </c>
      <c r="I32" s="150" t="str" cm="1">
        <f t="array" ref="I32">_xlfn.IFS(H32="Low","Low risk - under watching brief",H32="High","High risk - being taken forward",H32="Medium","Please manually enter 'Medium risk - under watching brief' or 'Medium risk - being taken forward'")</f>
        <v>Low risk - under watching brief</v>
      </c>
      <c r="J32" s="150"/>
      <c r="K32" s="151" t="str">
        <f t="shared" si="0"/>
        <v>Control</v>
      </c>
      <c r="L32" s="147" t="str">
        <f t="shared" si="1"/>
        <v>Control</v>
      </c>
    </row>
    <row r="33" spans="2:12" ht="42.75" x14ac:dyDescent="0.2">
      <c r="B33" s="146" t="str">
        <f>'3. Role assessment'!A26</f>
        <v>Capital Programme Management</v>
      </c>
      <c r="C33" s="147" t="str">
        <f>'3. Role assessment'!B26</f>
        <v>Public Transport Capital Programme: Network Enhancements</v>
      </c>
      <c r="D33" s="148" t="str">
        <f>'3. Role assessment'!C26</f>
        <v>Internal</v>
      </c>
      <c r="E33" s="147" t="str" cm="1">
        <f t="array" ref="E33">_xlfn.IFS(AND('3. Role assessment'!D26="Y",AND('3. Role assessment'!F26="N",'3. Role assessment'!H26="N",'3. Role assessment'!I26="N",'3. Role assessment'!J26="N",'3. Role assessment'!K26="N")),"N",OR('3. Role assessment'!D26="N",'3. Role assessment'!F26="Y",'3. Role assessment'!H26="Y",'3. Role assessment'!I26="Y",'3. Role assessment'!J26="Y",'3. Role assessment'!K26="Y"),"Y",'3. Role assessment'!D26="","")</f>
        <v>Y</v>
      </c>
      <c r="F33" s="147" t="s">
        <v>280</v>
      </c>
      <c r="G33" s="148" t="str" cm="1">
        <f t="array" ref="G33">_xlfn.IFS('3. Role assessment'!L26="Y","High",'3. Role assessment'!L26="N","Low",'3. Role assessment'!L26="","")</f>
        <v>Low</v>
      </c>
      <c r="H33" s="147" t="str" cm="1">
        <f t="array" ref="H33">_xlfn.IFS(AND(F33="Y",G33="High"),"High",OR(F33="Y",G33="High"),"Medium",AND(F33="N",G33="Low"),"Low")</f>
        <v>Low</v>
      </c>
      <c r="I33" s="150" t="str" cm="1">
        <f t="array" ref="I33">_xlfn.IFS(H33="Low","Low risk - under watching brief",H33="High","High risk - being taken forward",H33="Medium","Please manually enter 'Medium risk - under watching brief' or 'Medium risk - being taken forward'")</f>
        <v>Low risk - under watching brief</v>
      </c>
      <c r="J33" s="150"/>
      <c r="K33" s="151" t="str">
        <f t="shared" si="0"/>
        <v>Control</v>
      </c>
      <c r="L33" s="147" t="str">
        <f t="shared" si="1"/>
        <v>Control</v>
      </c>
    </row>
    <row r="34" spans="2:12" ht="28.5" x14ac:dyDescent="0.2">
      <c r="B34" s="146" t="str">
        <f>'3. Role assessment'!A27</f>
        <v>Capital Programme Management</v>
      </c>
      <c r="C34" s="147" t="str">
        <f>'3. Role assessment'!B27</f>
        <v>Project Services: Quality &amp; Document Control</v>
      </c>
      <c r="D34" s="148" t="str">
        <f>'3. Role assessment'!C27</f>
        <v>Internal</v>
      </c>
      <c r="E34" s="147" t="str" cm="1">
        <f t="array" ref="E34">_xlfn.IFS(AND('3. Role assessment'!D27="Y",AND('3. Role assessment'!F27="N",'3. Role assessment'!H27="N",'3. Role assessment'!I27="N",'3. Role assessment'!J27="N",'3. Role assessment'!K27="N")),"N",OR('3. Role assessment'!D27="N",'3. Role assessment'!F27="Y",'3. Role assessment'!H27="Y",'3. Role assessment'!I27="Y",'3. Role assessment'!J27="Y",'3. Role assessment'!K27="Y"),"Y",'3. Role assessment'!D27="","")</f>
        <v>N</v>
      </c>
      <c r="F34" s="147" t="str">
        <f t="shared" si="2"/>
        <v>N</v>
      </c>
      <c r="G34" s="148" t="str" cm="1">
        <f t="array" ref="G34">_xlfn.IFS('3. Role assessment'!L27="Y","High",'3. Role assessment'!L27="N","Low",'3. Role assessment'!L27="","")</f>
        <v>Low</v>
      </c>
      <c r="H34" s="147" t="str" cm="1">
        <f t="array" ref="H34">_xlfn.IFS(AND(F34="Y",G34="High"),"High",OR(F34="Y",G34="High"),"Medium",AND(F34="N",G34="Low"),"Low")</f>
        <v>Low</v>
      </c>
      <c r="I34" s="150" t="str" cm="1">
        <f t="array" ref="I34">_xlfn.IFS(H34="Low","Low risk - under watching brief",H34="High","High risk - being taken forward",H34="Medium","Please manually enter 'Medium risk - under watching brief' or 'Medium risk - being taken forward'")</f>
        <v>Low risk - under watching brief</v>
      </c>
      <c r="J34" s="150"/>
      <c r="K34" s="151" t="str">
        <f t="shared" si="0"/>
        <v>Control</v>
      </c>
      <c r="L34" s="147" t="str">
        <f t="shared" si="1"/>
        <v>Control</v>
      </c>
    </row>
    <row r="35" spans="2:12" ht="28.5" x14ac:dyDescent="0.2">
      <c r="B35" s="146" t="str">
        <f>'3. Role assessment'!A28</f>
        <v>Capital Programme Management</v>
      </c>
      <c r="C35" s="147" t="str">
        <f>'3. Role assessment'!B28</f>
        <v>Project Services: Programme Management</v>
      </c>
      <c r="D35" s="148" t="str">
        <f>'3. Role assessment'!C28</f>
        <v>Internal</v>
      </c>
      <c r="E35" s="147" t="str" cm="1">
        <f t="array" ref="E35">_xlfn.IFS(AND('3. Role assessment'!D28="Y",AND('3. Role assessment'!F28="N",'3. Role assessment'!H28="N",'3. Role assessment'!I28="N",'3. Role assessment'!J28="N",'3. Role assessment'!K28="N")),"N",OR('3. Role assessment'!D28="N",'3. Role assessment'!F28="Y",'3. Role assessment'!H28="Y",'3. Role assessment'!I28="Y",'3. Role assessment'!J28="Y",'3. Role assessment'!K28="Y"),"Y",'3. Role assessment'!D28="","")</f>
        <v>N</v>
      </c>
      <c r="F35" s="147" t="str">
        <f t="shared" si="2"/>
        <v>N</v>
      </c>
      <c r="G35" s="148" t="str" cm="1">
        <f t="array" ref="G35">_xlfn.IFS('3. Role assessment'!L28="Y","High",'3. Role assessment'!L28="N","Low",'3. Role assessment'!L28="","")</f>
        <v>Low</v>
      </c>
      <c r="H35" s="147" t="str" cm="1">
        <f t="array" ref="H35">_xlfn.IFS(AND(F35="Y",G35="High"),"High",OR(F35="Y",G35="High"),"Medium",AND(F35="N",G35="Low"),"Low")</f>
        <v>Low</v>
      </c>
      <c r="I35" s="150" t="str" cm="1">
        <f t="array" ref="I35">_xlfn.IFS(H35="Low","Low risk - under watching brief",H35="High","High risk - being taken forward",H35="Medium","Please manually enter 'Medium risk - under watching brief' or 'Medium risk - being taken forward'")</f>
        <v>Low risk - under watching brief</v>
      </c>
      <c r="J35" s="150"/>
      <c r="K35" s="151" t="str">
        <f t="shared" si="0"/>
        <v>Control</v>
      </c>
      <c r="L35" s="147" t="str">
        <f t="shared" si="1"/>
        <v>Control</v>
      </c>
    </row>
    <row r="36" spans="2:12" ht="16.5" customHeight="1" x14ac:dyDescent="0.2">
      <c r="B36" s="146" t="str">
        <f>'3. Role assessment'!A29</f>
        <v>Capital Programme Management</v>
      </c>
      <c r="C36" s="147" t="str">
        <f>'3. Role assessment'!B29</f>
        <v>Project Services: Risk</v>
      </c>
      <c r="D36" s="148" t="str">
        <f>'3. Role assessment'!C29</f>
        <v>Internal</v>
      </c>
      <c r="E36" s="147" t="str" cm="1">
        <f t="array" ref="E36">_xlfn.IFS(AND('3. Role assessment'!D29="Y",AND('3. Role assessment'!F29="N",'3. Role assessment'!H29="N",'3. Role assessment'!I29="N",'3. Role assessment'!J29="N",'3. Role assessment'!K29="N")),"N",OR('3. Role assessment'!D29="N",'3. Role assessment'!F29="Y",'3. Role assessment'!H29="Y",'3. Role assessment'!I29="Y",'3. Role assessment'!J29="Y",'3. Role assessment'!K29="Y"),"Y",'3. Role assessment'!D29="","")</f>
        <v>N</v>
      </c>
      <c r="F36" s="147" t="str">
        <f t="shared" si="2"/>
        <v>N</v>
      </c>
      <c r="G36" s="148" t="str" cm="1">
        <f t="array" ref="G36">_xlfn.IFS('3. Role assessment'!L29="Y","High",'3. Role assessment'!L29="N","Low",'3. Role assessment'!L29="","")</f>
        <v>Low</v>
      </c>
      <c r="H36" s="147" t="str" cm="1">
        <f t="array" ref="H36">_xlfn.IFS(AND(F36="Y",G36="High"),"High",OR(F36="Y",G36="High"),"Medium",AND(F36="N",G36="Low"),"Low")</f>
        <v>Low</v>
      </c>
      <c r="I36" s="150" t="str" cm="1">
        <f t="array" ref="I36">_xlfn.IFS(H36="Low","Low risk - under watching brief",H36="High","High risk - being taken forward",H36="Medium","Please manually enter 'Medium risk - under watching brief' or 'Medium risk - being taken forward'")</f>
        <v>Low risk - under watching brief</v>
      </c>
      <c r="J36" s="150"/>
      <c r="K36" s="151" t="str">
        <f t="shared" si="0"/>
        <v>Control</v>
      </c>
      <c r="L36" s="147" t="str">
        <f t="shared" si="1"/>
        <v>Control</v>
      </c>
    </row>
    <row r="37" spans="2:12" ht="16.5" customHeight="1" x14ac:dyDescent="0.2">
      <c r="B37" s="146" t="str">
        <f>'3. Role assessment'!A30</f>
        <v>Capital Programme Management</v>
      </c>
      <c r="C37" s="147" t="str">
        <f>'3. Role assessment'!B30</f>
        <v>Project Services: Commercial</v>
      </c>
      <c r="D37" s="148" t="str">
        <f>'3. Role assessment'!C30</f>
        <v>Internal</v>
      </c>
      <c r="E37" s="147" t="str" cm="1">
        <f t="array" ref="E37">_xlfn.IFS(AND('3. Role assessment'!D30="Y",AND('3. Role assessment'!F30="N",'3. Role assessment'!H30="N",'3. Role assessment'!I30="N",'3. Role assessment'!J30="N",'3. Role assessment'!K30="N")),"N",OR('3. Role assessment'!D30="N",'3. Role assessment'!F30="Y",'3. Role assessment'!H30="Y",'3. Role assessment'!I30="Y",'3. Role assessment'!J30="Y",'3. Role assessment'!K30="Y"),"Y",'3. Role assessment'!D30="","")</f>
        <v>N</v>
      </c>
      <c r="F37" s="147" t="str">
        <f t="shared" si="2"/>
        <v>N</v>
      </c>
      <c r="G37" s="148" t="str" cm="1">
        <f t="array" ref="G37">_xlfn.IFS('3. Role assessment'!L30="Y","High",'3. Role assessment'!L30="N","Low",'3. Role assessment'!L30="","")</f>
        <v>Low</v>
      </c>
      <c r="H37" s="147" t="str" cm="1">
        <f t="array" ref="H37">_xlfn.IFS(AND(F37="Y",G37="High"),"High",OR(F37="Y",G37="High"),"Medium",AND(F37="N",G37="Low"),"Low")</f>
        <v>Low</v>
      </c>
      <c r="I37" s="150" t="str" cm="1">
        <f t="array" ref="I37">_xlfn.IFS(H37="Low","Low risk - under watching brief",H37="High","High risk - being taken forward",H37="Medium","Please manually enter 'Medium risk - under watching brief' or 'Medium risk - being taken forward'")</f>
        <v>Low risk - under watching brief</v>
      </c>
      <c r="J37" s="150"/>
      <c r="K37" s="151" t="str">
        <f t="shared" si="0"/>
        <v>Control</v>
      </c>
      <c r="L37" s="147" t="str">
        <f t="shared" si="1"/>
        <v>Control</v>
      </c>
    </row>
    <row r="38" spans="2:12" ht="16.5" customHeight="1" x14ac:dyDescent="0.2">
      <c r="B38" s="146" t="str">
        <f>'3. Role assessment'!A31</f>
        <v>Capital Programme Management</v>
      </c>
      <c r="C38" s="147" t="str">
        <f>'3. Role assessment'!B31</f>
        <v>Land &amp; Property Acquistion</v>
      </c>
      <c r="D38" s="148" t="str">
        <f>'3. Role assessment'!C31</f>
        <v>Internal</v>
      </c>
      <c r="E38" s="147" t="str" cm="1">
        <f t="array" ref="E38">_xlfn.IFS(AND('3. Role assessment'!D31="Y",AND('3. Role assessment'!F31="N",'3. Role assessment'!H31="N",'3. Role assessment'!I31="N",'3. Role assessment'!J31="N",'3. Role assessment'!K31="N")),"N",OR('3. Role assessment'!D31="N",'3. Role assessment'!F31="Y",'3. Role assessment'!H31="Y",'3. Role assessment'!I31="Y",'3. Role assessment'!J31="Y",'3. Role assessment'!K31="Y"),"Y",'3. Role assessment'!D31="","")</f>
        <v>Y</v>
      </c>
      <c r="F38" s="147" t="s">
        <v>280</v>
      </c>
      <c r="G38" s="148" t="str" cm="1">
        <f t="array" ref="G38">_xlfn.IFS('3. Role assessment'!L31="Y","High",'3. Role assessment'!L31="N","Low",'3. Role assessment'!L31="","")</f>
        <v>Low</v>
      </c>
      <c r="H38" s="147" t="str" cm="1">
        <f t="array" ref="H38">_xlfn.IFS(AND(F38="Y",G38="High"),"High",OR(F38="Y",G38="High"),"Medium",AND(F38="N",G38="Low"),"Low")</f>
        <v>Low</v>
      </c>
      <c r="I38" s="150" t="str" cm="1">
        <f t="array" ref="I38">_xlfn.IFS(H38="Low","Low risk - under watching brief",H38="High","High risk - being taken forward",H38="Medium","Please manually enter 'Medium risk - under watching brief' or 'Medium risk - being taken forward'")</f>
        <v>Low risk - under watching brief</v>
      </c>
      <c r="J38" s="150" t="s">
        <v>312</v>
      </c>
      <c r="K38" s="151" t="str">
        <f t="shared" si="0"/>
        <v>Control</v>
      </c>
      <c r="L38" s="147" t="str">
        <f t="shared" si="1"/>
        <v>Control</v>
      </c>
    </row>
    <row r="39" spans="2:12" ht="27.75" customHeight="1" x14ac:dyDescent="0.2">
      <c r="B39" s="146" t="str">
        <f>'3. Role assessment'!A32</f>
        <v>Network Management</v>
      </c>
      <c r="C39" s="147" t="str">
        <f>'3. Role assessment'!B32</f>
        <v>Network Operations: Traffic Management</v>
      </c>
      <c r="D39" s="148" t="str">
        <f>'3. Role assessment'!C32</f>
        <v>Internal</v>
      </c>
      <c r="E39" s="147" t="str" cm="1">
        <f t="array" ref="E39">_xlfn.IFS(AND('3. Role assessment'!D32="Y",AND('3. Role assessment'!F32="N",'3. Role assessment'!H32="N",'3. Role assessment'!I32="N",'3. Role assessment'!J32="N",'3. Role assessment'!K32="N")),"N",OR('3. Role assessment'!D32="N",'3. Role assessment'!F32="Y",'3. Role assessment'!H32="Y",'3. Role assessment'!I32="Y",'3. Role assessment'!J32="Y",'3. Role assessment'!K32="Y"),"Y",'3. Role assessment'!D32="","")</f>
        <v>Y</v>
      </c>
      <c r="F39" s="147" t="s">
        <v>280</v>
      </c>
      <c r="G39" s="148" t="str" cm="1">
        <f t="array" ref="G39">_xlfn.IFS('3. Role assessment'!L32="Y","High",'3. Role assessment'!L32="N","Low",'3. Role assessment'!L32="","")</f>
        <v>High</v>
      </c>
      <c r="H39" s="147" t="str" cm="1">
        <f t="array" ref="H39">_xlfn.IFS(AND(F39="Y",G39="High"),"High",OR(F39="Y",G39="High"),"Medium",AND(F39="N",G39="Low"),"Low")</f>
        <v>Medium</v>
      </c>
      <c r="I39" s="149" t="s">
        <v>307</v>
      </c>
      <c r="J39" s="149" t="s">
        <v>313</v>
      </c>
      <c r="K39" s="151" t="str">
        <f t="shared" si="0"/>
        <v>Control</v>
      </c>
      <c r="L39" s="147" t="str">
        <f t="shared" si="1"/>
        <v>Control</v>
      </c>
    </row>
    <row r="40" spans="2:12" ht="27.75" customHeight="1" x14ac:dyDescent="0.2">
      <c r="B40" s="146" t="str">
        <f>'3. Role assessment'!A33</f>
        <v>Network Management</v>
      </c>
      <c r="C40" s="147" t="str">
        <f>'3. Role assessment'!B33</f>
        <v>Network Operations: Motorways Operations &amp; Maintenance</v>
      </c>
      <c r="D40" s="148" t="str">
        <f>'3. Role assessment'!C33</f>
        <v>Internal</v>
      </c>
      <c r="E40" s="147" t="str" cm="1">
        <f t="array" ref="E40">_xlfn.IFS(AND('3. Role assessment'!D33="Y",AND('3. Role assessment'!F33="N",'3. Role assessment'!H33="N",'3. Role assessment'!I33="N",'3. Role assessment'!J33="N",'3. Role assessment'!K33="N")),"N",OR('3. Role assessment'!D33="N",'3. Role assessment'!F33="Y",'3. Role assessment'!H33="Y",'3. Role assessment'!I33="Y",'3. Role assessment'!J33="Y",'3. Role assessment'!K33="Y"),"Y",'3. Role assessment'!D33="","")</f>
        <v>Y</v>
      </c>
      <c r="F40" s="147" t="s">
        <v>280</v>
      </c>
      <c r="G40" s="148" t="str" cm="1">
        <f t="array" ref="G40">_xlfn.IFS('3. Role assessment'!L33="Y","High",'3. Role assessment'!L33="N","Low",'3. Role assessment'!L33="","")</f>
        <v>High</v>
      </c>
      <c r="H40" s="147" t="str" cm="1">
        <f t="array" ref="H40">_xlfn.IFS(AND(F40="Y",G40="High"),"High",OR(F40="Y",G40="High"),"Medium",AND(F40="N",G40="Low"),"Low")</f>
        <v>Medium</v>
      </c>
      <c r="I40" s="149" t="s">
        <v>307</v>
      </c>
      <c r="J40" s="149" t="s">
        <v>313</v>
      </c>
      <c r="K40" s="151" t="str">
        <f t="shared" si="0"/>
        <v>Control</v>
      </c>
      <c r="L40" s="147" t="s">
        <v>314</v>
      </c>
    </row>
    <row r="41" spans="2:12" ht="27.75" customHeight="1" x14ac:dyDescent="0.2">
      <c r="B41" s="146" t="str">
        <f>'3. Role assessment'!A34</f>
        <v>Network Management</v>
      </c>
      <c r="C41" s="147" t="str">
        <f>'3. Role assessment'!B34</f>
        <v>Network Operations: Tunnels Operations &amp; Maintenance</v>
      </c>
      <c r="D41" s="148" t="str">
        <f>'3. Role assessment'!C34</f>
        <v>Internal</v>
      </c>
      <c r="E41" s="147" t="str" cm="1">
        <f t="array" ref="E41">_xlfn.IFS(AND('3. Role assessment'!D34="Y",AND('3. Role assessment'!F34="N",'3. Role assessment'!H34="N",'3. Role assessment'!I34="N",'3. Role assessment'!J34="N",'3. Role assessment'!K34="N")),"N",OR('3. Role assessment'!D34="N",'3. Role assessment'!F34="Y",'3. Role assessment'!H34="Y",'3. Role assessment'!I34="Y",'3. Role assessment'!J34="Y",'3. Role assessment'!K34="Y"),"Y",'3. Role assessment'!D34="","")</f>
        <v>Y</v>
      </c>
      <c r="F41" s="147" t="s">
        <v>280</v>
      </c>
      <c r="G41" s="148" t="str" cm="1">
        <f t="array" ref="G41">_xlfn.IFS('3. Role assessment'!L34="Y","High",'3. Role assessment'!L34="N","Low",'3. Role assessment'!L34="","")</f>
        <v>High</v>
      </c>
      <c r="H41" s="147" t="str" cm="1">
        <f t="array" ref="H41">_xlfn.IFS(AND(F41="Y",G41="High"),"High",OR(F41="Y",G41="High"),"Medium",AND(F41="N",G41="Low"),"Low")</f>
        <v>Medium</v>
      </c>
      <c r="I41" s="149" t="s">
        <v>307</v>
      </c>
      <c r="J41" s="149" t="s">
        <v>313</v>
      </c>
      <c r="K41" s="151" t="str">
        <f t="shared" si="0"/>
        <v>Control</v>
      </c>
      <c r="L41" s="147" t="str">
        <f t="shared" si="1"/>
        <v>Control</v>
      </c>
    </row>
    <row r="42" spans="2:12" ht="27.75" customHeight="1" x14ac:dyDescent="0.2">
      <c r="B42" s="146" t="str">
        <f>'3. Role assessment'!A35</f>
        <v>Network Management</v>
      </c>
      <c r="C42" s="147" t="str">
        <f>'3. Role assessment'!B35</f>
        <v>Network Operations: PPP Operations</v>
      </c>
      <c r="D42" s="148" t="str">
        <f>'3. Role assessment'!C35</f>
        <v>Internal</v>
      </c>
      <c r="E42" s="147" t="str" cm="1">
        <f t="array" ref="E42">_xlfn.IFS(AND('3. Role assessment'!D35="Y",AND('3. Role assessment'!F35="N",'3. Role assessment'!H35="N",'3. Role assessment'!I35="N",'3. Role assessment'!J35="N",'3. Role assessment'!K35="N")),"N",OR('3. Role assessment'!D35="N",'3. Role assessment'!F35="Y",'3. Role assessment'!H35="Y",'3. Role assessment'!I35="Y",'3. Role assessment'!J35="Y",'3. Role assessment'!K35="Y"),"Y",'3. Role assessment'!D35="","")</f>
        <v>Y</v>
      </c>
      <c r="F42" s="147" t="s">
        <v>280</v>
      </c>
      <c r="G42" s="148" t="str" cm="1">
        <f t="array" ref="G42">_xlfn.IFS('3. Role assessment'!L35="Y","High",'3. Role assessment'!L35="N","Low",'3. Role assessment'!L35="","")</f>
        <v>High</v>
      </c>
      <c r="H42" s="147" t="str" cm="1">
        <f t="array" ref="H42">_xlfn.IFS(AND(F42="Y",G42="High"),"High",OR(F42="Y",G42="High"),"Medium",AND(F42="N",G42="Low"),"Low")</f>
        <v>Medium</v>
      </c>
      <c r="I42" s="149" t="s">
        <v>307</v>
      </c>
      <c r="J42" s="149" t="s">
        <v>313</v>
      </c>
      <c r="K42" s="151" t="str">
        <f t="shared" ref="K42:K73" si="3">IF(D42="Internal","Control","Influence")</f>
        <v>Control</v>
      </c>
      <c r="L42" s="147" t="str">
        <f t="shared" si="1"/>
        <v>Control</v>
      </c>
    </row>
    <row r="43" spans="2:12" ht="27.75" customHeight="1" x14ac:dyDescent="0.2">
      <c r="B43" s="146" t="str">
        <f>'3. Role assessment'!A36</f>
        <v>Network Management</v>
      </c>
      <c r="C43" s="147" t="str">
        <f>'3. Role assessment'!B36</f>
        <v>Network Operations: Maintenance &amp; Winter Operations</v>
      </c>
      <c r="D43" s="148" t="str">
        <f>'3. Role assessment'!C36</f>
        <v>Internal</v>
      </c>
      <c r="E43" s="147" t="str" cm="1">
        <f t="array" ref="E43">_xlfn.IFS(AND('3. Role assessment'!D36="Y",AND('3. Role assessment'!F36="N",'3. Role assessment'!H36="N",'3. Role assessment'!I36="N",'3. Role assessment'!J36="N",'3. Role assessment'!K36="N")),"N",OR('3. Role assessment'!D36="N",'3. Role assessment'!F36="Y",'3. Role assessment'!H36="Y",'3. Role assessment'!I36="Y",'3. Role assessment'!J36="Y",'3. Role assessment'!K36="Y"),"Y",'3. Role assessment'!D36="","")</f>
        <v>Y</v>
      </c>
      <c r="F43" s="147" t="s">
        <v>280</v>
      </c>
      <c r="G43" s="148" t="str" cm="1">
        <f t="array" ref="G43">_xlfn.IFS('3. Role assessment'!L36="Y","High",'3. Role assessment'!L36="N","Low",'3. Role assessment'!L36="","")</f>
        <v>High</v>
      </c>
      <c r="H43" s="147" t="str" cm="1">
        <f t="array" ref="H43">_xlfn.IFS(AND(F43="Y",G43="High"),"High",OR(F43="Y",G43="High"),"Medium",AND(F43="N",G43="Low"),"Low")</f>
        <v>Medium</v>
      </c>
      <c r="I43" s="149" t="s">
        <v>307</v>
      </c>
      <c r="J43" s="149" t="s">
        <v>313</v>
      </c>
      <c r="K43" s="151" t="str">
        <f t="shared" si="3"/>
        <v>Control</v>
      </c>
      <c r="L43" s="147" t="str">
        <f t="shared" si="1"/>
        <v>Control</v>
      </c>
    </row>
    <row r="44" spans="2:12" ht="29.25" customHeight="1" x14ac:dyDescent="0.2">
      <c r="B44" s="146" t="str">
        <f>'3. Role assessment'!A37</f>
        <v>Network Management</v>
      </c>
      <c r="C44" s="147" t="str">
        <f>'3. Role assessment'!B37</f>
        <v>Network Operations</v>
      </c>
      <c r="D44" s="148" t="str">
        <f>'3. Role assessment'!C37</f>
        <v>Internal</v>
      </c>
      <c r="E44" s="147" t="str" cm="1">
        <f t="array" ref="E44">_xlfn.IFS(AND('3. Role assessment'!D37="Y",AND('3. Role assessment'!F37="N",'3. Role assessment'!H37="N",'3. Role assessment'!I37="N",'3. Role assessment'!J37="N",'3. Role assessment'!K37="N")),"N",OR('3. Role assessment'!D37="N",'3. Role assessment'!F37="Y",'3. Role assessment'!H37="Y",'3. Role assessment'!I37="Y",'3. Role assessment'!J37="Y",'3. Role assessment'!K37="Y"),"Y",'3. Role assessment'!D37="","")</f>
        <v>Y</v>
      </c>
      <c r="F44" s="147" t="s">
        <v>280</v>
      </c>
      <c r="G44" s="148" t="str" cm="1">
        <f t="array" ref="G44">_xlfn.IFS('3. Role assessment'!L37="Y","High",'3. Role assessment'!L37="N","Low",'3. Role assessment'!L37="","")</f>
        <v>High</v>
      </c>
      <c r="H44" s="147" t="str" cm="1">
        <f t="array" ref="H44">_xlfn.IFS(AND(F44="Y",G44="High"),"High",OR(F44="Y",G44="High"),"Medium",AND(F44="N",G44="Low"),"Low")</f>
        <v>Medium</v>
      </c>
      <c r="I44" s="149" t="s">
        <v>307</v>
      </c>
      <c r="J44" s="149" t="s">
        <v>313</v>
      </c>
      <c r="K44" s="151" t="str">
        <f t="shared" si="3"/>
        <v>Control</v>
      </c>
      <c r="L44" s="147" t="str">
        <f t="shared" si="1"/>
        <v>Control</v>
      </c>
    </row>
    <row r="45" spans="2:12" ht="28.5" x14ac:dyDescent="0.2">
      <c r="B45" s="146" t="str">
        <f>'3. Role assessment'!A38</f>
        <v>Network Management</v>
      </c>
      <c r="C45" s="147" t="str">
        <f>'3. Role assessment'!B38</f>
        <v>Pavement Engineering &amp; Asset Management</v>
      </c>
      <c r="D45" s="148" t="str">
        <f>'3. Role assessment'!C38</f>
        <v>Internal</v>
      </c>
      <c r="E45" s="147" t="str" cm="1">
        <f t="array" ref="E45">_xlfn.IFS(AND('3. Role assessment'!D38="Y",AND('3. Role assessment'!F38="N",'3. Role assessment'!H38="N",'3. Role assessment'!I38="N",'3. Role assessment'!J38="N",'3. Role assessment'!K38="N")),"N",OR('3. Role assessment'!D38="N",'3. Role assessment'!F38="Y",'3. Role assessment'!H38="Y",'3. Role assessment'!I38="Y",'3. Role assessment'!J38="Y",'3. Role assessment'!K38="Y"),"Y",'3. Role assessment'!D38="","")</f>
        <v>Y</v>
      </c>
      <c r="F45" s="147" t="s">
        <v>280</v>
      </c>
      <c r="G45" s="148" t="str" cm="1">
        <f t="array" ref="G45">_xlfn.IFS('3. Role assessment'!L38="Y","High",'3. Role assessment'!L38="N","Low",'3. Role assessment'!L38="","")</f>
        <v>Low</v>
      </c>
      <c r="H45" s="147" t="str" cm="1">
        <f t="array" ref="H45">_xlfn.IFS(AND(F45="Y",G45="High"),"High",OR(F45="Y",G45="High"),"Medium",AND(F45="N",G45="Low"),"Low")</f>
        <v>Low</v>
      </c>
      <c r="I45" s="150" t="str" cm="1">
        <f t="array" ref="I45">_xlfn.IFS(H45="Low","Low risk - under watching brief",H45="High","High risk - being taken forward",H45="Medium","Please manually enter 'Medium risk - under watching brief' or 'Medium risk - being taken forward'")</f>
        <v>Low risk - under watching brief</v>
      </c>
      <c r="J45" s="150" t="s">
        <v>315</v>
      </c>
      <c r="K45" s="151" t="str">
        <f t="shared" si="3"/>
        <v>Control</v>
      </c>
      <c r="L45" s="147" t="str">
        <f t="shared" si="1"/>
        <v>Control</v>
      </c>
    </row>
    <row r="46" spans="2:12" ht="28.5" x14ac:dyDescent="0.2">
      <c r="B46" s="146" t="str">
        <f>'3. Role assessment'!A39</f>
        <v>Network Management</v>
      </c>
      <c r="C46" s="147" t="str">
        <f>'3. Role assessment'!B39</f>
        <v>Structures Engineering &amp; Asset Management</v>
      </c>
      <c r="D46" s="148" t="str">
        <f>'3. Role assessment'!C39</f>
        <v>Internal</v>
      </c>
      <c r="E46" s="147" t="str" cm="1">
        <f t="array" ref="E46">_xlfn.IFS(AND('3. Role assessment'!D39="Y",AND('3. Role assessment'!F39="N",'3. Role assessment'!H39="N",'3. Role assessment'!I39="N",'3. Role assessment'!J39="N",'3. Role assessment'!K39="N")),"N",OR('3. Role assessment'!D39="N",'3. Role assessment'!F39="Y",'3. Role assessment'!H39="Y",'3. Role assessment'!I39="Y",'3. Role assessment'!J39="Y",'3. Role assessment'!K39="Y"),"Y",'3. Role assessment'!D39="","")</f>
        <v>Y</v>
      </c>
      <c r="F46" s="147" t="s">
        <v>280</v>
      </c>
      <c r="G46" s="148" t="str" cm="1">
        <f t="array" ref="G46">_xlfn.IFS('3. Role assessment'!L39="Y","High",'3. Role assessment'!L39="N","Low",'3. Role assessment'!L39="","")</f>
        <v>Low</v>
      </c>
      <c r="H46" s="147" t="str" cm="1">
        <f t="array" ref="H46">_xlfn.IFS(AND(F46="Y",G46="High"),"High",OR(F46="Y",G46="High"),"Medium",AND(F46="N",G46="Low"),"Low")</f>
        <v>Low</v>
      </c>
      <c r="I46" s="150" t="str" cm="1">
        <f t="array" ref="I46">_xlfn.IFS(H46="Low","Low risk - under watching brief",H46="High","High risk - being taken forward",H46="Medium","Please manually enter 'Medium risk - under watching brief' or 'Medium risk - being taken forward'")</f>
        <v>Low risk - under watching brief</v>
      </c>
      <c r="J46" s="150" t="s">
        <v>315</v>
      </c>
      <c r="K46" s="151" t="str">
        <f t="shared" si="3"/>
        <v>Control</v>
      </c>
      <c r="L46" s="147" t="str">
        <f t="shared" si="1"/>
        <v>Control</v>
      </c>
    </row>
    <row r="47" spans="2:12" x14ac:dyDescent="0.2">
      <c r="B47" s="146" t="str">
        <f>'3. Role assessment'!A40</f>
        <v>Network Management</v>
      </c>
      <c r="C47" s="147" t="str">
        <f>'3. Role assessment'!B40</f>
        <v>Network Data</v>
      </c>
      <c r="D47" s="148" t="str">
        <f>'3. Role assessment'!C40</f>
        <v>Internal</v>
      </c>
      <c r="E47" s="147" t="str" cm="1">
        <f t="array" ref="E47">_xlfn.IFS(AND('3. Role assessment'!D40="Y",AND('3. Role assessment'!F40="N",'3. Role assessment'!H40="N",'3. Role assessment'!I40="N",'3. Role assessment'!J40="N",'3. Role assessment'!K40="N")),"N",OR('3. Role assessment'!D40="N",'3. Role assessment'!F40="Y",'3. Role assessment'!H40="Y",'3. Role assessment'!I40="Y",'3. Role assessment'!J40="Y",'3. Role assessment'!K40="Y"),"Y",'3. Role assessment'!D40="","")</f>
        <v>Y</v>
      </c>
      <c r="F47" s="147" t="str">
        <f t="shared" si="2"/>
        <v>Y</v>
      </c>
      <c r="G47" s="148" t="str" cm="1">
        <f t="array" ref="G47">_xlfn.IFS('3. Role assessment'!L40="Y","High",'3. Role assessment'!L40="N","Low",'3. Role assessment'!L40="","")</f>
        <v>High</v>
      </c>
      <c r="H47" s="147" t="str" cm="1">
        <f t="array" ref="H47">_xlfn.IFS(AND(F47="Y",G47="High"),"High",OR(F47="Y",G47="High"),"Medium",AND(F47="N",G47="Low"),"Low")</f>
        <v>High</v>
      </c>
      <c r="I47" s="150" t="str" cm="1">
        <f t="array" ref="I47">_xlfn.IFS(H47="Low","Low risk - under watching brief",H47="High","High risk - being taken forward",H47="Medium","Please manually enter 'Medium risk - under watching brief' or 'Medium risk - being taken forward'")</f>
        <v>High risk - being taken forward</v>
      </c>
      <c r="J47" s="150"/>
      <c r="K47" s="151" t="str">
        <f t="shared" si="3"/>
        <v>Control</v>
      </c>
      <c r="L47" s="147" t="str">
        <f t="shared" si="1"/>
        <v>Control</v>
      </c>
    </row>
    <row r="48" spans="2:12" x14ac:dyDescent="0.2">
      <c r="B48" s="146" t="str">
        <f>'3. Role assessment'!A41</f>
        <v>Professional Services</v>
      </c>
      <c r="C48" s="147" t="str">
        <f>'3. Role assessment'!B41</f>
        <v>Strategic &amp; Transport Planning</v>
      </c>
      <c r="D48" s="148" t="str">
        <f>'3. Role assessment'!C41</f>
        <v>Internal</v>
      </c>
      <c r="E48" s="147" t="str" cm="1">
        <f t="array" ref="E48">_xlfn.IFS(AND('3. Role assessment'!D41="Y",AND('3. Role assessment'!F41="N",'3. Role assessment'!H41="N",'3. Role assessment'!I41="N",'3. Role assessment'!J41="N",'3. Role assessment'!K41="N")),"N",OR('3. Role assessment'!D41="N",'3. Role assessment'!F41="Y",'3. Role assessment'!H41="Y",'3. Role assessment'!I41="Y",'3. Role assessment'!J41="Y",'3. Role assessment'!K41="Y"),"Y",'3. Role assessment'!D41="","")</f>
        <v>Y</v>
      </c>
      <c r="F48" s="147" t="s">
        <v>280</v>
      </c>
      <c r="G48" s="148" t="str" cm="1">
        <f t="array" ref="G48">_xlfn.IFS('3. Role assessment'!L41="Y","High",'3. Role assessment'!L41="N","Low",'3. Role assessment'!L41="","")</f>
        <v>Low</v>
      </c>
      <c r="H48" s="147" t="str" cm="1">
        <f t="array" ref="H48">_xlfn.IFS(AND(F48="Y",G48="High"),"High",OR(F48="Y",G48="High"),"Medium",AND(F48="N",G48="Low"),"Low")</f>
        <v>Low</v>
      </c>
      <c r="I48" s="150" t="str" cm="1">
        <f t="array" ref="I48">_xlfn.IFS(H48="Low","Low risk - under watching brief",H48="High","High risk - being taken forward",H48="Medium","Please manually enter 'Medium risk - under watching brief' or 'Medium risk - being taken forward'")</f>
        <v>Low risk - under watching brief</v>
      </c>
      <c r="J48" s="150"/>
      <c r="K48" s="151" t="str">
        <f t="shared" si="3"/>
        <v>Control</v>
      </c>
      <c r="L48" s="147" t="str">
        <f t="shared" si="1"/>
        <v>Control</v>
      </c>
    </row>
    <row r="49" spans="2:12" x14ac:dyDescent="0.2">
      <c r="B49" s="146" t="str">
        <f>'3. Role assessment'!A42</f>
        <v>Professional Services</v>
      </c>
      <c r="C49" s="147" t="str">
        <f>'3. Role assessment'!B42</f>
        <v>Archaeology &amp; Heritage</v>
      </c>
      <c r="D49" s="148" t="str">
        <f>'3. Role assessment'!C42</f>
        <v>Internal</v>
      </c>
      <c r="E49" s="147" t="str" cm="1">
        <f t="array" ref="E49">_xlfn.IFS(AND('3. Role assessment'!D42="Y",AND('3. Role assessment'!F42="N",'3. Role assessment'!H42="N",'3. Role assessment'!I42="N",'3. Role assessment'!J42="N",'3. Role assessment'!K42="N")),"N",OR('3. Role assessment'!D42="N",'3. Role assessment'!F42="Y",'3. Role assessment'!H42="Y",'3. Role assessment'!I42="Y",'3. Role assessment'!J42="Y",'3. Role assessment'!K42="Y"),"Y",'3. Role assessment'!D42="","")</f>
        <v>Y</v>
      </c>
      <c r="F49" s="147" t="s">
        <v>280</v>
      </c>
      <c r="G49" s="148" t="str" cm="1">
        <f t="array" ref="G49">_xlfn.IFS('3. Role assessment'!L42="Y","High",'3. Role assessment'!L42="N","Low",'3. Role assessment'!L42="","")</f>
        <v>Low</v>
      </c>
      <c r="H49" s="147" t="str" cm="1">
        <f t="array" ref="H49">_xlfn.IFS(AND(F49="Y",G49="High"),"High",OR(F49="Y",G49="High"),"Medium",AND(F49="N",G49="Low"),"Low")</f>
        <v>Low</v>
      </c>
      <c r="I49" s="150" t="str" cm="1">
        <f t="array" ref="I49">_xlfn.IFS(H49="Low","Low risk - under watching brief",H49="High","High risk - being taken forward",H49="Medium","Please manually enter 'Medium risk - under watching brief' or 'Medium risk - being taken forward'")</f>
        <v>Low risk - under watching brief</v>
      </c>
      <c r="J49" s="150"/>
      <c r="K49" s="151" t="str">
        <f t="shared" si="3"/>
        <v>Control</v>
      </c>
      <c r="L49" s="147" t="str">
        <f t="shared" si="1"/>
        <v>Control</v>
      </c>
    </row>
    <row r="50" spans="2:12" x14ac:dyDescent="0.2">
      <c r="B50" s="146" t="str">
        <f>'3. Role assessment'!A43</f>
        <v>Professional Services</v>
      </c>
      <c r="C50" s="147" t="str">
        <f>'3. Role assessment'!B43</f>
        <v>Research &amp; Standards</v>
      </c>
      <c r="D50" s="148" t="str">
        <f>'3. Role assessment'!C43</f>
        <v>Internal</v>
      </c>
      <c r="E50" s="147" t="str" cm="1">
        <f t="array" ref="E50">_xlfn.IFS(AND('3. Role assessment'!D43="Y",AND('3. Role assessment'!F43="N",'3. Role assessment'!H43="N",'3. Role assessment'!I43="N",'3. Role assessment'!J43="N",'3. Role assessment'!K43="N")),"N",OR('3. Role assessment'!D43="N",'3. Role assessment'!F43="Y",'3. Role assessment'!H43="Y",'3. Role assessment'!I43="Y",'3. Role assessment'!J43="Y",'3. Role assessment'!K43="Y"),"Y",'3. Role assessment'!D43="","")</f>
        <v>Y</v>
      </c>
      <c r="F50" s="147" t="s">
        <v>280</v>
      </c>
      <c r="G50" s="148" t="str" cm="1">
        <f t="array" ref="G50">_xlfn.IFS('3. Role assessment'!L43="Y","High",'3. Role assessment'!L43="N","Low",'3. Role assessment'!L43="","")</f>
        <v>Low</v>
      </c>
      <c r="H50" s="147" t="str" cm="1">
        <f t="array" ref="H50">_xlfn.IFS(AND(F50="Y",G50="High"),"High",OR(F50="Y",G50="High"),"Medium",AND(F50="N",G50="Low"),"Low")</f>
        <v>Low</v>
      </c>
      <c r="I50" s="150" t="str" cm="1">
        <f t="array" ref="I50">_xlfn.IFS(H50="Low","Low risk - under watching brief",H50="High","High risk - being taken forward",H50="Medium","Please manually enter 'Medium risk - under watching brief' or 'Medium risk - being taken forward'")</f>
        <v>Low risk - under watching brief</v>
      </c>
      <c r="J50" s="150"/>
      <c r="K50" s="151" t="str">
        <f t="shared" si="3"/>
        <v>Control</v>
      </c>
      <c r="L50" s="147" t="str">
        <f t="shared" si="1"/>
        <v>Control</v>
      </c>
    </row>
    <row r="51" spans="2:12" ht="28.5" x14ac:dyDescent="0.2">
      <c r="B51" s="146" t="str">
        <f>'3. Role assessment'!A44</f>
        <v>Professional Services</v>
      </c>
      <c r="C51" s="147" t="str">
        <f>'3. Role assessment'!B44</f>
        <v>Environmental Policy &amp; Compliance</v>
      </c>
      <c r="D51" s="148" t="str">
        <f>'3. Role assessment'!C44</f>
        <v>Internal</v>
      </c>
      <c r="E51" s="147" t="str" cm="1">
        <f t="array" ref="E51">_xlfn.IFS(AND('3. Role assessment'!D44="Y",AND('3. Role assessment'!F44="N",'3. Role assessment'!H44="N",'3. Role assessment'!I44="N",'3. Role assessment'!J44="N",'3. Role assessment'!K44="N")),"N",OR('3. Role assessment'!D44="N",'3. Role assessment'!F44="Y",'3. Role assessment'!H44="Y",'3. Role assessment'!I44="Y",'3. Role assessment'!J44="Y",'3. Role assessment'!K44="Y"),"Y",'3. Role assessment'!D44="","")</f>
        <v>Y</v>
      </c>
      <c r="F51" s="147" t="s">
        <v>280</v>
      </c>
      <c r="G51" s="148" t="str" cm="1">
        <f t="array" ref="G51">_xlfn.IFS('3. Role assessment'!L44="Y","High",'3. Role assessment'!L44="N","Low",'3. Role assessment'!L44="","")</f>
        <v>Low</v>
      </c>
      <c r="H51" s="147" t="str" cm="1">
        <f t="array" ref="H51">_xlfn.IFS(AND(F51="Y",G51="High"),"High",OR(F51="Y",G51="High"),"Medium",AND(F51="N",G51="Low"),"Low")</f>
        <v>Low</v>
      </c>
      <c r="I51" s="150" t="str" cm="1">
        <f t="array" ref="I51">_xlfn.IFS(H51="Low","Low risk - under watching brief",H51="High","High risk - being taken forward",H51="Medium","Please manually enter 'Medium risk - under watching brief' or 'Medium risk - being taken forward'")</f>
        <v>Low risk - under watching brief</v>
      </c>
      <c r="J51" s="150"/>
      <c r="K51" s="151" t="str">
        <f t="shared" si="3"/>
        <v>Control</v>
      </c>
      <c r="L51" s="147" t="str">
        <f t="shared" si="1"/>
        <v>Control</v>
      </c>
    </row>
    <row r="52" spans="2:12" ht="28.5" x14ac:dyDescent="0.2">
      <c r="B52" s="146" t="str">
        <f>'3. Role assessment'!A45</f>
        <v>Professional Services</v>
      </c>
      <c r="C52" s="147" t="str">
        <f>'3. Role assessment'!B45</f>
        <v>Safety Roads &amp; Tunnels</v>
      </c>
      <c r="D52" s="148" t="str">
        <f>'3. Role assessment'!C45</f>
        <v>Internal</v>
      </c>
      <c r="E52" s="147" t="str" cm="1">
        <f t="array" ref="E52">_xlfn.IFS(AND('3. Role assessment'!D45="Y",AND('3. Role assessment'!F45="N",'3. Role assessment'!H45="N",'3. Role assessment'!I45="N",'3. Role assessment'!J45="N",'3. Role assessment'!K45="N")),"N",OR('3. Role assessment'!D45="N",'3. Role assessment'!F45="Y",'3. Role assessment'!H45="Y",'3. Role assessment'!I45="Y",'3. Role assessment'!J45="Y",'3. Role assessment'!K45="Y"),"Y",'3. Role assessment'!D45="","")</f>
        <v>Y</v>
      </c>
      <c r="F52" s="147" t="s">
        <v>280</v>
      </c>
      <c r="G52" s="148" t="str" cm="1">
        <f t="array" ref="G52">_xlfn.IFS('3. Role assessment'!L45="Y","High",'3. Role assessment'!L45="N","Low",'3. Role assessment'!L45="","")</f>
        <v>Low</v>
      </c>
      <c r="H52" s="147" t="str" cm="1">
        <f t="array" ref="H52">_xlfn.IFS(AND(F52="Y",G52="High"),"High",OR(F52="Y",G52="High"),"Medium",AND(F52="N",G52="Low"),"Low")</f>
        <v>Low</v>
      </c>
      <c r="I52" s="150" t="str" cm="1">
        <f t="array" ref="I52">_xlfn.IFS(H52="Low","Low risk - under watching brief",H52="High","High risk - being taken forward",H52="Medium","Please manually enter 'Medium risk - under watching brief' or 'Medium risk - being taken forward'")</f>
        <v>Low risk - under watching brief</v>
      </c>
      <c r="J52" s="150" t="s">
        <v>315</v>
      </c>
      <c r="K52" s="151" t="str">
        <f t="shared" si="3"/>
        <v>Control</v>
      </c>
      <c r="L52" s="147" t="str">
        <f t="shared" si="1"/>
        <v>Control</v>
      </c>
    </row>
    <row r="53" spans="2:12" ht="28.5" x14ac:dyDescent="0.2">
      <c r="B53" s="146" t="str">
        <f>'3. Role assessment'!A46</f>
        <v>Professional Services</v>
      </c>
      <c r="C53" s="147" t="str">
        <f>'3. Role assessment'!B46</f>
        <v>Rail &amp; Occupational Safety</v>
      </c>
      <c r="D53" s="148" t="str">
        <f>'3. Role assessment'!C46</f>
        <v>Internal</v>
      </c>
      <c r="E53" s="147" t="str" cm="1">
        <f t="array" ref="E53">_xlfn.IFS(AND('3. Role assessment'!D46="Y",AND('3. Role assessment'!F46="N",'3. Role assessment'!H46="N",'3. Role assessment'!I46="N",'3. Role assessment'!J46="N",'3. Role assessment'!K46="N")),"N",OR('3. Role assessment'!D46="N",'3. Role assessment'!F46="Y",'3. Role assessment'!H46="Y",'3. Role assessment'!I46="Y",'3. Role assessment'!J46="Y",'3. Role assessment'!K46="Y"),"Y",'3. Role assessment'!D46="","")</f>
        <v>Y</v>
      </c>
      <c r="F53" s="147" t="s">
        <v>280</v>
      </c>
      <c r="G53" s="148" t="str" cm="1">
        <f t="array" ref="G53">_xlfn.IFS('3. Role assessment'!L46="Y","High",'3. Role assessment'!L46="N","Low",'3. Role assessment'!L46="","")</f>
        <v>Low</v>
      </c>
      <c r="H53" s="147" t="str" cm="1">
        <f t="array" ref="H53">_xlfn.IFS(AND(F53="Y",G53="High"),"High",OR(F53="Y",G53="High"),"Medium",AND(F53="N",G53="Low"),"Low")</f>
        <v>Low</v>
      </c>
      <c r="I53" s="150" t="str" cm="1">
        <f t="array" ref="I53">_xlfn.IFS(H53="Low","Low risk - under watching brief",H53="High","High risk - being taken forward",H53="Medium","Please manually enter 'Medium risk - under watching brief' or 'Medium risk - being taken forward'")</f>
        <v>Low risk - under watching brief</v>
      </c>
      <c r="J53" s="150" t="s">
        <v>315</v>
      </c>
      <c r="K53" s="151" t="str">
        <f t="shared" si="3"/>
        <v>Control</v>
      </c>
      <c r="L53" s="147" t="str">
        <f t="shared" si="1"/>
        <v>Control</v>
      </c>
    </row>
    <row r="54" spans="2:12" x14ac:dyDescent="0.2">
      <c r="B54" s="146" t="str">
        <f>'3. Role assessment'!A47</f>
        <v>Corporate Services</v>
      </c>
      <c r="C54" s="147" t="str">
        <f>'3. Role assessment'!B47</f>
        <v>Facilities &amp; Support Services</v>
      </c>
      <c r="D54" s="148" t="str">
        <f>'3. Role assessment'!C47</f>
        <v>Internal</v>
      </c>
      <c r="E54" s="147" t="str" cm="1">
        <f t="array" ref="E54">_xlfn.IFS(AND('3. Role assessment'!D47="Y",AND('3. Role assessment'!F47="N",'3. Role assessment'!H47="N",'3. Role assessment'!I47="N",'3. Role assessment'!J47="N",'3. Role assessment'!K47="N")),"N",OR('3. Role assessment'!D47="N",'3. Role assessment'!F47="Y",'3. Role assessment'!H47="Y",'3. Role assessment'!I47="Y",'3. Role assessment'!J47="Y",'3. Role assessment'!K47="Y"),"Y",'3. Role assessment'!D47="","")</f>
        <v>Y</v>
      </c>
      <c r="F54" s="147" t="str">
        <f t="shared" si="2"/>
        <v>Y</v>
      </c>
      <c r="G54" s="148" t="str" cm="1">
        <f t="array" ref="G54">_xlfn.IFS('3. Role assessment'!L47="Y","High",'3. Role assessment'!L47="N","Low",'3. Role assessment'!L47="","")</f>
        <v>High</v>
      </c>
      <c r="H54" s="147" t="str" cm="1">
        <f t="array" ref="H54">_xlfn.IFS(AND(F54="Y",G54="High"),"High",OR(F54="Y",G54="High"),"Medium",AND(F54="N",G54="Low"),"Low")</f>
        <v>High</v>
      </c>
      <c r="I54" s="150" t="str" cm="1">
        <f t="array" ref="I54">_xlfn.IFS(H54="Low","Low risk - under watching brief",H54="High","High risk - being taken forward",H54="Medium","Please manually enter 'Medium risk - under watching brief' or 'Medium risk - being taken forward'")</f>
        <v>High risk - being taken forward</v>
      </c>
      <c r="J54" s="150"/>
      <c r="K54" s="151" t="str">
        <f t="shared" si="3"/>
        <v>Control</v>
      </c>
      <c r="L54" s="147" t="str">
        <f t="shared" si="1"/>
        <v>Control</v>
      </c>
    </row>
    <row r="55" spans="2:12" x14ac:dyDescent="0.2">
      <c r="B55" s="146" t="str">
        <f>'3. Role assessment'!A48</f>
        <v>Corporate Services</v>
      </c>
      <c r="C55" s="147" t="str">
        <f>'3. Role assessment'!B48</f>
        <v>Regulatory &amp; Administration</v>
      </c>
      <c r="D55" s="148" t="str">
        <f>'3. Role assessment'!C48</f>
        <v>Internal</v>
      </c>
      <c r="E55" s="147" t="str" cm="1">
        <f t="array" ref="E55">_xlfn.IFS(AND('3. Role assessment'!D48="Y",AND('3. Role assessment'!F48="N",'3. Role assessment'!H48="N",'3. Role assessment'!I48="N",'3. Role assessment'!J48="N",'3. Role assessment'!K48="N")),"N",OR('3. Role assessment'!D48="N",'3. Role assessment'!F48="Y",'3. Role assessment'!H48="Y",'3. Role assessment'!I48="Y",'3. Role assessment'!J48="Y",'3. Role assessment'!K48="Y"),"Y",'3. Role assessment'!D48="","")</f>
        <v>N</v>
      </c>
      <c r="F55" s="147" t="str">
        <f t="shared" si="2"/>
        <v>N</v>
      </c>
      <c r="G55" s="148" t="str" cm="1">
        <f t="array" ref="G55">_xlfn.IFS('3. Role assessment'!L48="Y","High",'3. Role assessment'!L48="N","Low",'3. Role assessment'!L48="","")</f>
        <v>Low</v>
      </c>
      <c r="H55" s="147" t="str" cm="1">
        <f t="array" ref="H55">_xlfn.IFS(AND(F55="Y",G55="High"),"High",OR(F55="Y",G55="High"),"Medium",AND(F55="N",G55="Low"),"Low")</f>
        <v>Low</v>
      </c>
      <c r="I55" s="150" t="str" cm="1">
        <f t="array" ref="I55">_xlfn.IFS(H55="Low","Low risk - under watching brief",H55="High","High risk - being taken forward",H55="Medium","Please manually enter 'Medium risk - under watching brief' or 'Medium risk - being taken forward'")</f>
        <v>Low risk - under watching brief</v>
      </c>
      <c r="J55" s="150"/>
      <c r="K55" s="151" t="str">
        <f t="shared" si="3"/>
        <v>Control</v>
      </c>
      <c r="L55" s="147" t="str">
        <f t="shared" si="1"/>
        <v>Control</v>
      </c>
    </row>
    <row r="56" spans="2:12" x14ac:dyDescent="0.2">
      <c r="B56" s="146" t="str">
        <f>'3. Role assessment'!A49</f>
        <v>Corporate Services</v>
      </c>
      <c r="C56" s="147" t="str">
        <f>'3. Role assessment'!B49</f>
        <v>Procurement</v>
      </c>
      <c r="D56" s="148" t="str">
        <f>'3. Role assessment'!C49</f>
        <v>Internal</v>
      </c>
      <c r="E56" s="147" t="str" cm="1">
        <f t="array" ref="E56">_xlfn.IFS(AND('3. Role assessment'!D49="Y",AND('3. Role assessment'!F49="N",'3. Role assessment'!H49="N",'3. Role assessment'!I49="N",'3. Role assessment'!J49="N",'3. Role assessment'!K49="N")),"N",OR('3. Role assessment'!D49="N",'3. Role assessment'!F49="Y",'3. Role assessment'!H49="Y",'3. Role assessment'!I49="Y",'3. Role assessment'!J49="Y",'3. Role assessment'!K49="Y"),"Y",'3. Role assessment'!D49="","")</f>
        <v>N</v>
      </c>
      <c r="F56" s="147" t="str">
        <f t="shared" si="2"/>
        <v>N</v>
      </c>
      <c r="G56" s="148" t="str" cm="1">
        <f t="array" ref="G56">_xlfn.IFS('3. Role assessment'!L49="Y","High",'3. Role assessment'!L49="N","Low",'3. Role assessment'!L49="","")</f>
        <v>Low</v>
      </c>
      <c r="H56" s="147" t="str" cm="1">
        <f t="array" ref="H56">_xlfn.IFS(AND(F56="Y",G56="High"),"High",OR(F56="Y",G56="High"),"Medium",AND(F56="N",G56="Low"),"Low")</f>
        <v>Low</v>
      </c>
      <c r="I56" s="150" t="str" cm="1">
        <f t="array" ref="I56">_xlfn.IFS(H56="Low","Low risk - under watching brief",H56="High","High risk - being taken forward",H56="Medium","Please manually enter 'Medium risk - under watching brief' or 'Medium risk - being taken forward'")</f>
        <v>Low risk - under watching brief</v>
      </c>
      <c r="J56" s="150"/>
      <c r="K56" s="151" t="str">
        <f t="shared" si="3"/>
        <v>Control</v>
      </c>
      <c r="L56" s="147" t="str">
        <f t="shared" si="1"/>
        <v>Control</v>
      </c>
    </row>
    <row r="57" spans="2:12" x14ac:dyDescent="0.2">
      <c r="B57" s="146" t="str">
        <f>'3. Role assessment'!A50</f>
        <v>Corporate Services</v>
      </c>
      <c r="C57" s="147" t="str">
        <f>'3. Role assessment'!B50</f>
        <v>IT</v>
      </c>
      <c r="D57" s="148" t="str">
        <f>'3. Role assessment'!C50</f>
        <v>Internal</v>
      </c>
      <c r="E57" s="147" t="str" cm="1">
        <f t="array" ref="E57">_xlfn.IFS(AND('3. Role assessment'!D50="Y",AND('3. Role assessment'!F50="N",'3. Role assessment'!H50="N",'3. Role assessment'!I50="N",'3. Role assessment'!J50="N",'3. Role assessment'!K50="N")),"N",OR('3. Role assessment'!D50="N",'3. Role assessment'!F50="Y",'3. Role assessment'!H50="Y",'3. Role assessment'!I50="Y",'3. Role assessment'!J50="Y",'3. Role assessment'!K50="Y"),"Y",'3. Role assessment'!D50="","")</f>
        <v>N</v>
      </c>
      <c r="F57" s="147" t="str">
        <f>E57</f>
        <v>N</v>
      </c>
      <c r="G57" s="148" t="str" cm="1">
        <f t="array" ref="G57">_xlfn.IFS('3. Role assessment'!L50="Y","High",'3. Role assessment'!L50="N","Low",'3. Role assessment'!L50="","")</f>
        <v>High</v>
      </c>
      <c r="H57" s="147" t="str" cm="1">
        <f t="array" ref="H57">_xlfn.IFS(AND(F57="Y",G57="High"),"High",OR(F57="Y",G57="High"),"Medium",AND(F57="N",G57="Low"),"Low")</f>
        <v>Medium</v>
      </c>
      <c r="I57" s="149" t="s">
        <v>307</v>
      </c>
      <c r="J57" s="149" t="s">
        <v>316</v>
      </c>
      <c r="K57" s="151" t="str">
        <f>IF(D57="Internal","Control","Influence")</f>
        <v>Control</v>
      </c>
      <c r="L57" s="147" t="str">
        <f>IF(D57="Internal","Control","Influence")</f>
        <v>Control</v>
      </c>
    </row>
    <row r="58" spans="2:12" ht="28.5" x14ac:dyDescent="0.2">
      <c r="B58" s="146" t="str">
        <f>'3. Role assessment'!A51</f>
        <v>Business Services</v>
      </c>
      <c r="C58" s="147" t="str">
        <f>'3. Role assessment'!B51</f>
        <v>Finance/Accounting</v>
      </c>
      <c r="D58" s="148" t="str">
        <f>'3. Role assessment'!C51</f>
        <v>Internal</v>
      </c>
      <c r="E58" s="147" t="str" cm="1">
        <f t="array" ref="E58">_xlfn.IFS(AND('3. Role assessment'!D51="Y",AND('3. Role assessment'!F51="N",'3. Role assessment'!H51="N",'3. Role assessment'!I51="N",'3. Role assessment'!J51="N",'3. Role assessment'!K51="N")),"N",OR('3. Role assessment'!D51="N",'3. Role assessment'!F51="Y",'3. Role assessment'!H51="Y",'3. Role assessment'!I51="Y",'3. Role assessment'!J51="Y",'3. Role assessment'!K51="Y"),"Y",'3. Role assessment'!D51="","")</f>
        <v>N</v>
      </c>
      <c r="F58" s="147" t="str">
        <f t="shared" si="2"/>
        <v>N</v>
      </c>
      <c r="G58" s="148" t="str" cm="1">
        <f t="array" ref="G58">_xlfn.IFS('3. Role assessment'!L51="Y","High",'3. Role assessment'!L51="N","Low",'3. Role assessment'!L51="","")</f>
        <v>High</v>
      </c>
      <c r="H58" s="147" t="str" cm="1">
        <f t="array" ref="H58">_xlfn.IFS(AND(F58="Y",G58="High"),"High",OR(F58="Y",G58="High"),"Medium",AND(F58="N",G58="Low"),"Low")</f>
        <v>Medium</v>
      </c>
      <c r="I58" s="149" t="s">
        <v>307</v>
      </c>
      <c r="J58" s="149" t="s">
        <v>317</v>
      </c>
      <c r="K58" s="151" t="str">
        <f t="shared" si="3"/>
        <v>Control</v>
      </c>
      <c r="L58" s="147" t="str">
        <f t="shared" si="1"/>
        <v>Control</v>
      </c>
    </row>
    <row r="59" spans="2:12" x14ac:dyDescent="0.2">
      <c r="B59" s="146" t="str">
        <f>'3. Role assessment'!A52</f>
        <v>Business Services</v>
      </c>
      <c r="C59" s="147" t="str">
        <f>'3. Role assessment'!B52</f>
        <v>HR</v>
      </c>
      <c r="D59" s="148" t="str">
        <f>'3. Role assessment'!C52</f>
        <v>Internal</v>
      </c>
      <c r="E59" s="147" t="str" cm="1">
        <f t="array" ref="E59">_xlfn.IFS(AND('3. Role assessment'!D52="Y",AND('3. Role assessment'!F52="N",'3. Role assessment'!H52="N",'3. Role assessment'!I52="N",'3. Role assessment'!J52="N",'3. Role assessment'!K52="N")),"N",OR('3. Role assessment'!D52="N",'3. Role assessment'!F52="Y",'3. Role assessment'!H52="Y",'3. Role assessment'!I52="Y",'3. Role assessment'!J52="Y",'3. Role assessment'!K52="Y"),"Y",'3. Role assessment'!D52="","")</f>
        <v>N</v>
      </c>
      <c r="F59" s="147" t="str">
        <f t="shared" si="2"/>
        <v>N</v>
      </c>
      <c r="G59" s="148" t="str" cm="1">
        <f t="array" ref="G59">_xlfn.IFS('3. Role assessment'!L52="Y","High",'3. Role assessment'!L52="N","Low",'3. Role assessment'!L52="","")</f>
        <v>High</v>
      </c>
      <c r="H59" s="147" t="str" cm="1">
        <f t="array" ref="H59">_xlfn.IFS(AND(F59="Y",G59="High"),"High",OR(F59="Y",G59="High"),"Medium",AND(F59="N",G59="Low"),"Low")</f>
        <v>Medium</v>
      </c>
      <c r="I59" s="149" t="s">
        <v>307</v>
      </c>
      <c r="J59" s="149" t="s">
        <v>318</v>
      </c>
      <c r="K59" s="151" t="str">
        <f t="shared" si="3"/>
        <v>Control</v>
      </c>
      <c r="L59" s="147" t="str">
        <f t="shared" si="1"/>
        <v>Control</v>
      </c>
    </row>
    <row r="60" spans="2:12" x14ac:dyDescent="0.2">
      <c r="B60" s="146" t="str">
        <f>'3. Role assessment'!A53</f>
        <v>Business Services</v>
      </c>
      <c r="C60" s="147" t="str">
        <f>'3. Role assessment'!B53</f>
        <v>Board Secretarial</v>
      </c>
      <c r="D60" s="148" t="str">
        <f>'3. Role assessment'!C53</f>
        <v>Internal</v>
      </c>
      <c r="E60" s="147" t="str" cm="1">
        <f t="array" ref="E60">_xlfn.IFS(AND('3. Role assessment'!D53="Y",AND('3. Role assessment'!F53="N",'3. Role assessment'!H53="N",'3. Role assessment'!I53="N",'3. Role assessment'!J53="N",'3. Role assessment'!K53="N")),"N",OR('3. Role assessment'!D53="N",'3. Role assessment'!F53="Y",'3. Role assessment'!H53="Y",'3. Role assessment'!I53="Y",'3. Role assessment'!J53="Y",'3. Role assessment'!K53="Y"),"Y",'3. Role assessment'!D53="","")</f>
        <v>N</v>
      </c>
      <c r="F60" s="147" t="str">
        <f t="shared" si="2"/>
        <v>N</v>
      </c>
      <c r="G60" s="148" t="str" cm="1">
        <f t="array" ref="G60">_xlfn.IFS('3. Role assessment'!L53="Y","High",'3. Role assessment'!L53="N","Low",'3. Role assessment'!L53="","")</f>
        <v>Low</v>
      </c>
      <c r="H60" s="147" t="str" cm="1">
        <f t="array" ref="H60">_xlfn.IFS(AND(F60="Y",G60="High"),"High",OR(F60="Y",G60="High"),"Medium",AND(F60="N",G60="Low"),"Low")</f>
        <v>Low</v>
      </c>
      <c r="I60" s="150" t="str" cm="1">
        <f t="array" ref="I60">_xlfn.IFS(H60="Low","Low risk - under watching brief",H60="High","High risk - being taken forward",H60="Medium","Please manually enter 'Medium risk - under watching brief' or 'Medium risk - being taken forward'")</f>
        <v>Low risk - under watching brief</v>
      </c>
      <c r="J60" s="150"/>
      <c r="K60" s="151" t="str">
        <f t="shared" si="3"/>
        <v>Control</v>
      </c>
      <c r="L60" s="147" t="str">
        <f t="shared" si="1"/>
        <v>Control</v>
      </c>
    </row>
    <row r="61" spans="2:12" ht="28.5" x14ac:dyDescent="0.2">
      <c r="B61" s="146" t="str">
        <f>'3. Role assessment'!A54</f>
        <v>Business Services</v>
      </c>
      <c r="C61" s="147" t="str">
        <f>'3. Role assessment'!B54</f>
        <v xml:space="preserve">Legal &amp; Governance </v>
      </c>
      <c r="D61" s="148" t="str">
        <f>'3. Role assessment'!C54</f>
        <v>Internal</v>
      </c>
      <c r="E61" s="147" t="str" cm="1">
        <f t="array" ref="E61">_xlfn.IFS(AND('3. Role assessment'!D54="Y",AND('3. Role assessment'!F54="N",'3. Role assessment'!H54="N",'3. Role assessment'!I54="N",'3. Role assessment'!J54="N",'3. Role assessment'!K54="N")),"N",OR('3. Role assessment'!D54="N",'3. Role assessment'!F54="Y",'3. Role assessment'!H54="Y",'3. Role assessment'!I54="Y",'3. Role assessment'!J54="Y",'3. Role assessment'!K54="Y"),"Y",'3. Role assessment'!D54="","")</f>
        <v>N</v>
      </c>
      <c r="F61" s="147" t="str">
        <f t="shared" si="2"/>
        <v>N</v>
      </c>
      <c r="G61" s="148" t="str" cm="1">
        <f t="array" ref="G61">_xlfn.IFS('3. Role assessment'!L54="Y","High",'3. Role assessment'!L54="N","Low",'3. Role assessment'!L54="","")</f>
        <v>High</v>
      </c>
      <c r="H61" s="147" t="str" cm="1">
        <f t="array" ref="H61">_xlfn.IFS(AND(F61="Y",G61="High"),"High",OR(F61="Y",G61="High"),"Medium",AND(F61="N",G61="Low"),"Low")</f>
        <v>Medium</v>
      </c>
      <c r="I61" s="150" t="s">
        <v>309</v>
      </c>
      <c r="J61" s="150" t="s">
        <v>315</v>
      </c>
      <c r="K61" s="151" t="str">
        <f t="shared" si="3"/>
        <v>Control</v>
      </c>
      <c r="L61" s="147" t="str">
        <f t="shared" si="1"/>
        <v>Control</v>
      </c>
    </row>
    <row r="62" spans="2:12" x14ac:dyDescent="0.2">
      <c r="B62" s="146" t="str">
        <f>'3. Role assessment'!A55</f>
        <v>Business Services</v>
      </c>
      <c r="C62" s="147" t="str">
        <f>'3. Role assessment'!B55</f>
        <v>Internal Audit</v>
      </c>
      <c r="D62" s="148" t="str">
        <f>'3. Role assessment'!C55</f>
        <v>Internal</v>
      </c>
      <c r="E62" s="147" t="str" cm="1">
        <f t="array" ref="E62">_xlfn.IFS(AND('3. Role assessment'!D55="Y",AND('3. Role assessment'!F55="N",'3. Role assessment'!H55="N",'3. Role assessment'!I55="N",'3. Role assessment'!J55="N",'3. Role assessment'!K55="N")),"N",OR('3. Role assessment'!D55="N",'3. Role assessment'!F55="Y",'3. Role assessment'!H55="Y",'3. Role assessment'!I55="Y",'3. Role assessment'!J55="Y",'3. Role assessment'!K55="Y"),"Y",'3. Role assessment'!D55="","")</f>
        <v>N</v>
      </c>
      <c r="F62" s="147" t="str">
        <f t="shared" si="2"/>
        <v>N</v>
      </c>
      <c r="G62" s="148" t="str" cm="1">
        <f t="array" ref="G62">_xlfn.IFS('3. Role assessment'!L55="Y","High",'3. Role assessment'!L55="N","Low",'3. Role assessment'!L55="","")</f>
        <v>Low</v>
      </c>
      <c r="H62" s="147" t="str" cm="1">
        <f t="array" ref="H62">_xlfn.IFS(AND(F62="Y",G62="High"),"High",OR(F62="Y",G62="High"),"Medium",AND(F62="N",G62="Low"),"Low")</f>
        <v>Low</v>
      </c>
      <c r="I62" s="150" t="str" cm="1">
        <f t="array" ref="I62">_xlfn.IFS(H62="Low","Low risk - under watching brief",H62="High","High risk - being taken forward",H62="Medium","Please manually enter 'Medium risk - under watching brief' or 'Medium risk - being taken forward'")</f>
        <v>Low risk - under watching brief</v>
      </c>
      <c r="J62" s="150"/>
      <c r="K62" s="151" t="str">
        <f t="shared" si="3"/>
        <v>Control</v>
      </c>
      <c r="L62" s="147" t="str">
        <f t="shared" si="1"/>
        <v>Control</v>
      </c>
    </row>
    <row r="63" spans="2:12" x14ac:dyDescent="0.2">
      <c r="B63" s="146" t="str">
        <f>'3. Role assessment'!A56</f>
        <v>Business Services</v>
      </c>
      <c r="C63" s="147" t="str">
        <f>'3. Role assessment'!B56</f>
        <v>Land Use Planning</v>
      </c>
      <c r="D63" s="148" t="str">
        <f>'3. Role assessment'!C56</f>
        <v>Internal</v>
      </c>
      <c r="E63" s="147" t="str" cm="1">
        <f t="array" ref="E63">_xlfn.IFS(AND('3. Role assessment'!D56="Y",AND('3. Role assessment'!F56="N",'3. Role assessment'!H56="N",'3. Role assessment'!I56="N",'3. Role assessment'!J56="N",'3. Role assessment'!K56="N")),"N",OR('3. Role assessment'!D56="N",'3. Role assessment'!F56="Y",'3. Role assessment'!H56="Y",'3. Role assessment'!I56="Y",'3. Role assessment'!J56="Y",'3. Role assessment'!K56="Y"),"Y",'3. Role assessment'!D56="","")</f>
        <v>Y</v>
      </c>
      <c r="F63" s="147" t="s">
        <v>280</v>
      </c>
      <c r="G63" s="148" t="str" cm="1">
        <f t="array" ref="G63">_xlfn.IFS('3. Role assessment'!L56="Y","High",'3. Role assessment'!L56="N","Low",'3. Role assessment'!L56="","")</f>
        <v>Low</v>
      </c>
      <c r="H63" s="147" t="str" cm="1">
        <f t="array" ref="H63">_xlfn.IFS(AND(F63="Y",G63="High"),"High",OR(F63="Y",G63="High"),"Medium",AND(F63="N",G63="Low"),"Low")</f>
        <v>Low</v>
      </c>
      <c r="I63" s="150" t="str" cm="1">
        <f t="array" ref="I63">_xlfn.IFS(H63="Low","Low risk - under watching brief",H63="High","High risk - being taken forward",H63="Medium","Please manually enter 'Medium risk - under watching brief' or 'Medium risk - being taken forward'")</f>
        <v>Low risk - under watching brief</v>
      </c>
      <c r="J63" s="150"/>
      <c r="K63" s="151" t="str">
        <f>IF(D63="Internal","Control","Influence")</f>
        <v>Control</v>
      </c>
      <c r="L63" s="147" t="str">
        <f>IF(D63="Internal","Control","Influence")</f>
        <v>Control</v>
      </c>
    </row>
    <row r="64" spans="2:12" ht="28.5" x14ac:dyDescent="0.2">
      <c r="B64" s="146" t="str">
        <f>'3. Role assessment'!A57</f>
        <v>Local Authorities</v>
      </c>
      <c r="C64" s="147" t="str">
        <f>'3. Role assessment'!B57</f>
        <v>Greenways management</v>
      </c>
      <c r="D64" s="148" t="str">
        <f>'3. Role assessment'!C57</f>
        <v>External</v>
      </c>
      <c r="E64" s="147" t="str" cm="1">
        <f t="array" ref="E64">_xlfn.IFS(AND('3. Role assessment'!D57="Y",AND('3. Role assessment'!F57="N",'3. Role assessment'!H57="N",'3. Role assessment'!I57="N",'3. Role assessment'!J57="N",'3. Role assessment'!K57="N")),"N",OR('3. Role assessment'!D57="N",'3. Role assessment'!F57="Y",'3. Role assessment'!H57="Y",'3. Role assessment'!I57="Y",'3. Role assessment'!J57="Y",'3. Role assessment'!K57="Y"),"Y",'3. Role assessment'!D57="","")</f>
        <v>Y</v>
      </c>
      <c r="F64" s="147" t="s">
        <v>280</v>
      </c>
      <c r="G64" s="148" t="str" cm="1">
        <f t="array" ref="G64">_xlfn.IFS('3. Role assessment'!L57="Y","High",'3. Role assessment'!L57="N","Low",'3. Role assessment'!L57="","")</f>
        <v>High</v>
      </c>
      <c r="H64" s="147" t="str" cm="1">
        <f t="array" ref="H64">_xlfn.IFS(AND(F64="Y",G64="High"),"High",OR(F64="Y",G64="High"),"Medium",AND(F64="N",G64="Low"),"Low")</f>
        <v>Medium</v>
      </c>
      <c r="I64" s="149" t="s">
        <v>307</v>
      </c>
      <c r="J64" s="150" t="s">
        <v>319</v>
      </c>
      <c r="K64" s="151" t="str">
        <f t="shared" si="3"/>
        <v>Influence</v>
      </c>
      <c r="L64" s="147" t="str">
        <f t="shared" si="1"/>
        <v>Influence</v>
      </c>
    </row>
    <row r="65" spans="2:12" x14ac:dyDescent="0.2">
      <c r="B65" s="146" t="str">
        <f>'3. Role assessment'!A58</f>
        <v>Local Authorities</v>
      </c>
      <c r="C65" s="147" t="str">
        <f>'3. Role assessment'!B58</f>
        <v>Roads (inc. winter maintenance)</v>
      </c>
      <c r="D65" s="148" t="str">
        <f>'3. Role assessment'!C58</f>
        <v>External</v>
      </c>
      <c r="E65" s="147" t="str" cm="1">
        <f t="array" ref="E65">_xlfn.IFS(AND('3. Role assessment'!D58="Y",AND('3. Role assessment'!F58="N",'3. Role assessment'!H58="N",'3. Role assessment'!I58="N",'3. Role assessment'!J58="N",'3. Role assessment'!K58="N")),"N",OR('3. Role assessment'!D58="N",'3. Role assessment'!F58="Y",'3. Role assessment'!H58="Y",'3. Role assessment'!I58="Y",'3. Role assessment'!J58="Y",'3. Role assessment'!K58="Y"),"Y",'3. Role assessment'!D58="","")</f>
        <v>Y</v>
      </c>
      <c r="F65" s="147" t="str">
        <f t="shared" si="2"/>
        <v>Y</v>
      </c>
      <c r="G65" s="148" t="str" cm="1">
        <f t="array" ref="G65">_xlfn.IFS('3. Role assessment'!L58="Y","High",'3. Role assessment'!L58="N","Low",'3. Role assessment'!L58="","")</f>
        <v>High</v>
      </c>
      <c r="H65" s="147" t="str" cm="1">
        <f t="array" ref="H65">_xlfn.IFS(AND(F65="Y",G65="High"),"High",OR(F65="Y",G65="High"),"Medium",AND(F65="N",G65="Low"),"Low")</f>
        <v>High</v>
      </c>
      <c r="I65" s="150" t="str" cm="1">
        <f t="array" ref="I65">_xlfn.IFS(H65="Low","Low risk - under watching brief",H65="High","High risk - being taken forward",H65="Medium","Please manually enter 'Medium risk - under watching brief' or 'Medium risk - being taken forward'")</f>
        <v>High risk - being taken forward</v>
      </c>
      <c r="J65" s="150"/>
      <c r="K65" s="151" t="str">
        <f t="shared" si="3"/>
        <v>Influence</v>
      </c>
      <c r="L65" s="147" t="str">
        <f t="shared" si="1"/>
        <v>Influence</v>
      </c>
    </row>
    <row r="66" spans="2:12" x14ac:dyDescent="0.2">
      <c r="B66" s="146" t="str">
        <f>'3. Role assessment'!A59</f>
        <v>Local Authorities</v>
      </c>
      <c r="C66" s="147" t="str">
        <f>'3. Role assessment'!B59</f>
        <v>Fire services</v>
      </c>
      <c r="D66" s="148" t="str">
        <f>'3. Role assessment'!C59</f>
        <v>External</v>
      </c>
      <c r="E66" s="147" t="str" cm="1">
        <f t="array" ref="E66">_xlfn.IFS(AND('3. Role assessment'!D59="Y",AND('3. Role assessment'!F59="N",'3. Role assessment'!H59="N",'3. Role assessment'!I59="N",'3. Role assessment'!J59="N",'3. Role assessment'!K59="N")),"N",OR('3. Role assessment'!D59="N",'3. Role assessment'!F59="Y",'3. Role assessment'!H59="Y",'3. Role assessment'!I59="Y",'3. Role assessment'!J59="Y",'3. Role assessment'!K59="Y"),"Y",'3. Role assessment'!D59="","")</f>
        <v>Y</v>
      </c>
      <c r="F66" s="147" t="str">
        <f t="shared" si="2"/>
        <v>Y</v>
      </c>
      <c r="G66" s="148" t="str" cm="1">
        <f t="array" ref="G66">_xlfn.IFS('3. Role assessment'!L59="Y","High",'3. Role assessment'!L59="N","Low",'3. Role assessment'!L59="","")</f>
        <v>High</v>
      </c>
      <c r="H66" s="147" t="str" cm="1">
        <f t="array" ref="H66">_xlfn.IFS(AND(F66="Y",G66="High"),"High",OR(F66="Y",G66="High"),"Medium",AND(F66="N",G66="Low"),"Low")</f>
        <v>High</v>
      </c>
      <c r="I66" s="150" t="str" cm="1">
        <f t="array" ref="I66">_xlfn.IFS(H66="Low","Low risk - under watching brief",H66="High","High risk - being taken forward",H66="Medium","Please manually enter 'Medium risk - under watching brief' or 'Medium risk - being taken forward'")</f>
        <v>High risk - being taken forward</v>
      </c>
      <c r="J66" s="150"/>
      <c r="K66" s="151" t="str">
        <f t="shared" si="3"/>
        <v>Influence</v>
      </c>
      <c r="L66" s="147" t="str">
        <f t="shared" si="1"/>
        <v>Influence</v>
      </c>
    </row>
    <row r="67" spans="2:12" x14ac:dyDescent="0.2">
      <c r="B67" s="146" t="str">
        <f>'3. Role assessment'!A60</f>
        <v>Local Authorities</v>
      </c>
      <c r="C67" s="147" t="str">
        <f>'3. Role assessment'!B60</f>
        <v>Environment Section</v>
      </c>
      <c r="D67" s="148" t="str">
        <f>'3. Role assessment'!C60</f>
        <v>External</v>
      </c>
      <c r="E67" s="147" t="str" cm="1">
        <f t="array" ref="E67">_xlfn.IFS(AND('3. Role assessment'!D60="Y",AND('3. Role assessment'!F60="N",'3. Role assessment'!H60="N",'3. Role assessment'!I60="N",'3. Role assessment'!J60="N",'3. Role assessment'!K60="N")),"N",OR('3. Role assessment'!D60="N",'3. Role assessment'!F60="Y",'3. Role assessment'!H60="Y",'3. Role assessment'!I60="Y",'3. Role assessment'!J60="Y",'3. Role assessment'!K60="Y"),"Y",'3. Role assessment'!D60="","")</f>
        <v>Y</v>
      </c>
      <c r="F67" s="147" t="s">
        <v>280</v>
      </c>
      <c r="G67" s="148" t="str" cm="1">
        <f t="array" ref="G67">_xlfn.IFS('3. Role assessment'!L60="Y","High",'3. Role assessment'!L60="N","Low",'3. Role assessment'!L60="","")</f>
        <v>Low</v>
      </c>
      <c r="H67" s="147" t="str" cm="1">
        <f t="array" ref="H67">_xlfn.IFS(AND(F67="Y",G67="High"),"High",OR(F67="Y",G67="High"),"Medium",AND(F67="N",G67="Low"),"Low")</f>
        <v>Low</v>
      </c>
      <c r="I67" s="150" t="str" cm="1">
        <f t="array" ref="I67">_xlfn.IFS(H67="Low","Low risk - under watching brief",H67="High","High risk - being taken forward",H67="Medium","Please manually enter 'Medium risk - under watching brief' or 'Medium risk - being taken forward'")</f>
        <v>Low risk - under watching brief</v>
      </c>
      <c r="J67" s="150"/>
      <c r="K67" s="151" t="str">
        <f t="shared" si="3"/>
        <v>Influence</v>
      </c>
      <c r="L67" s="147" t="str">
        <f t="shared" si="1"/>
        <v>Influence</v>
      </c>
    </row>
    <row r="68" spans="2:12" ht="28.5" x14ac:dyDescent="0.2">
      <c r="B68" s="146" t="str">
        <f>'3. Role assessment'!A61</f>
        <v>Local Authorities</v>
      </c>
      <c r="C68" s="147" t="str">
        <f>'3. Role assessment'!B61</f>
        <v>County and City Management Association (CCMA)</v>
      </c>
      <c r="D68" s="148" t="str">
        <f>'3. Role assessment'!C61</f>
        <v>External</v>
      </c>
      <c r="E68" s="147" t="str" cm="1">
        <f t="array" ref="E68">_xlfn.IFS(AND('3. Role assessment'!D61="Y",AND('3. Role assessment'!F61="N",'3. Role assessment'!H61="N",'3. Role assessment'!I61="N",'3. Role assessment'!J61="N",'3. Role assessment'!K61="N")),"N",OR('3. Role assessment'!D61="N",'3. Role assessment'!F61="Y",'3. Role assessment'!H61="Y",'3. Role assessment'!I61="Y",'3. Role assessment'!J61="Y",'3. Role assessment'!K61="Y"),"Y",'3. Role assessment'!D61="","")</f>
        <v>N</v>
      </c>
      <c r="F68" s="147" t="str">
        <f t="shared" si="2"/>
        <v>N</v>
      </c>
      <c r="G68" s="148" t="str" cm="1">
        <f t="array" ref="G68">_xlfn.IFS('3. Role assessment'!L61="Y","High",'3. Role assessment'!L61="N","Low",'3. Role assessment'!L61="","")</f>
        <v>Low</v>
      </c>
      <c r="H68" s="147" t="str" cm="1">
        <f t="array" ref="H68">_xlfn.IFS(AND(F68="Y",G68="High"),"High",OR(F68="Y",G68="High"),"Medium",AND(F68="N",G68="Low"),"Low")</f>
        <v>Low</v>
      </c>
      <c r="I68" s="150" t="str" cm="1">
        <f t="array" ref="I68">_xlfn.IFS(H68="Low","Low risk - under watching brief",H68="High","High risk - being taken forward",H68="Medium","Please manually enter 'Medium risk - under watching brief' or 'Medium risk - being taken forward'")</f>
        <v>Low risk - under watching brief</v>
      </c>
      <c r="J68" s="150"/>
      <c r="K68" s="151" t="str">
        <f t="shared" si="3"/>
        <v>Influence</v>
      </c>
      <c r="L68" s="147" t="str">
        <f t="shared" si="1"/>
        <v>Influence</v>
      </c>
    </row>
    <row r="69" spans="2:12" x14ac:dyDescent="0.2">
      <c r="B69" s="146" t="str">
        <f>'3. Role assessment'!A62</f>
        <v>Local Authorities</v>
      </c>
      <c r="C69" s="147" t="str">
        <f>'3. Role assessment'!B62</f>
        <v>Regional Assemblies</v>
      </c>
      <c r="D69" s="148" t="str">
        <f>'3. Role assessment'!C62</f>
        <v>External</v>
      </c>
      <c r="E69" s="147" t="str" cm="1">
        <f t="array" ref="E69">_xlfn.IFS(AND('3. Role assessment'!D62="Y",AND('3. Role assessment'!F62="N",'3. Role assessment'!H62="N",'3. Role assessment'!I62="N",'3. Role assessment'!J62="N",'3. Role assessment'!K62="N")),"N",OR('3. Role assessment'!D62="N",'3. Role assessment'!F62="Y",'3. Role assessment'!H62="Y",'3. Role assessment'!I62="Y",'3. Role assessment'!J62="Y",'3. Role assessment'!K62="Y"),"Y",'3. Role assessment'!D62="","")</f>
        <v>N</v>
      </c>
      <c r="F69" s="147" t="str">
        <f t="shared" si="2"/>
        <v>N</v>
      </c>
      <c r="G69" s="148" t="str" cm="1">
        <f t="array" ref="G69">_xlfn.IFS('3. Role assessment'!L62="Y","High",'3. Role assessment'!L62="N","Low",'3. Role assessment'!L62="","")</f>
        <v>Low</v>
      </c>
      <c r="H69" s="147" t="str" cm="1">
        <f t="array" ref="H69">_xlfn.IFS(AND(F69="Y",G69="High"),"High",OR(F69="Y",G69="High"),"Medium",AND(F69="N",G69="Low"),"Low")</f>
        <v>Low</v>
      </c>
      <c r="I69" s="150" t="str" cm="1">
        <f t="array" ref="I69">_xlfn.IFS(H69="Low","Low risk - under watching brief",H69="High","High risk - being taken forward",H69="Medium","Please manually enter 'Medium risk - under watching brief' or 'Medium risk - being taken forward'")</f>
        <v>Low risk - under watching brief</v>
      </c>
      <c r="J69" s="150"/>
      <c r="K69" s="151" t="str">
        <f t="shared" si="3"/>
        <v>Influence</v>
      </c>
      <c r="L69" s="147" t="str">
        <f t="shared" si="1"/>
        <v>Influence</v>
      </c>
    </row>
    <row r="70" spans="2:12" x14ac:dyDescent="0.2">
      <c r="B70" s="146" t="str">
        <f>'3. Role assessment'!A63</f>
        <v>Local Authorities</v>
      </c>
      <c r="C70" s="147" t="str">
        <f>'3. Role assessment'!B63</f>
        <v>Planning</v>
      </c>
      <c r="D70" s="148" t="str">
        <f>'3. Role assessment'!C63</f>
        <v>External</v>
      </c>
      <c r="E70" s="147" t="str" cm="1">
        <f t="array" ref="E70">_xlfn.IFS(AND('3. Role assessment'!D63="Y",AND('3. Role assessment'!F63="N",'3. Role assessment'!H63="N",'3. Role assessment'!I63="N",'3. Role assessment'!J63="N",'3. Role assessment'!K63="N")),"N",OR('3. Role assessment'!D63="N",'3. Role assessment'!F63="Y",'3. Role assessment'!H63="Y",'3. Role assessment'!I63="Y",'3. Role assessment'!J63="Y",'3. Role assessment'!K63="Y"),"Y",'3. Role assessment'!D63="","")</f>
        <v>Y</v>
      </c>
      <c r="F70" s="147" t="s">
        <v>280</v>
      </c>
      <c r="G70" s="148" t="str" cm="1">
        <f t="array" ref="G70">_xlfn.IFS('3. Role assessment'!L63="Y","High",'3. Role assessment'!L63="N","Low",'3. Role assessment'!L63="","")</f>
        <v>Low</v>
      </c>
      <c r="H70" s="147" t="str" cm="1">
        <f t="array" ref="H70">_xlfn.IFS(AND(F70="Y",G70="High"),"High",OR(F70="Y",G70="High"),"Medium",AND(F70="N",G70="Low"),"Low")</f>
        <v>Low</v>
      </c>
      <c r="I70" s="150" t="str" cm="1">
        <f t="array" ref="I70">_xlfn.IFS(H70="Low","Low risk - under watching brief",H70="High","High risk - being taken forward",H70="Medium","Please manually enter 'Medium risk - under watching brief' or 'Medium risk - being taken forward'")</f>
        <v>Low risk - under watching brief</v>
      </c>
      <c r="J70" s="150"/>
      <c r="K70" s="151" t="str">
        <f t="shared" si="3"/>
        <v>Influence</v>
      </c>
      <c r="L70" s="147" t="str">
        <f t="shared" si="1"/>
        <v>Influence</v>
      </c>
    </row>
    <row r="71" spans="2:12" x14ac:dyDescent="0.2">
      <c r="B71" s="146" t="str">
        <f>'3. Role assessment'!A64</f>
        <v>Government Departments</v>
      </c>
      <c r="C71" s="147" t="str">
        <f>'3. Role assessment'!B64</f>
        <v>Department of Transport</v>
      </c>
      <c r="D71" s="148" t="str">
        <f>'3. Role assessment'!C64</f>
        <v>External</v>
      </c>
      <c r="E71" s="147" t="str" cm="1">
        <f t="array" ref="E71">_xlfn.IFS(AND('3. Role assessment'!D64="Y",AND('3. Role assessment'!F64="N",'3. Role assessment'!H64="N",'3. Role assessment'!I64="N",'3. Role assessment'!J64="N",'3. Role assessment'!K64="N")),"N",OR('3. Role assessment'!D64="N",'3. Role assessment'!F64="Y",'3. Role assessment'!H64="Y",'3. Role assessment'!I64="Y",'3. Role assessment'!J64="Y",'3. Role assessment'!K64="Y"),"Y",'3. Role assessment'!D64="","")</f>
        <v>N</v>
      </c>
      <c r="F71" s="147" t="str">
        <f t="shared" si="2"/>
        <v>N</v>
      </c>
      <c r="G71" s="148" t="str" cm="1">
        <f t="array" ref="G71">_xlfn.IFS('3. Role assessment'!L64="Y","High",'3. Role assessment'!L64="N","Low",'3. Role assessment'!L64="","")</f>
        <v>Low</v>
      </c>
      <c r="H71" s="147" t="str" cm="1">
        <f t="array" ref="H71">_xlfn.IFS(AND(F71="Y",G71="High"),"High",OR(F71="Y",G71="High"),"Medium",AND(F71="N",G71="Low"),"Low")</f>
        <v>Low</v>
      </c>
      <c r="I71" s="150" t="str" cm="1">
        <f t="array" ref="I71">_xlfn.IFS(H71="Low","Low risk - under watching brief",H71="High","High risk - being taken forward",H71="Medium","Please manually enter 'Medium risk - under watching brief' or 'Medium risk - being taken forward'")</f>
        <v>Low risk - under watching brief</v>
      </c>
      <c r="J71" s="150"/>
      <c r="K71" s="151" t="str">
        <f t="shared" si="3"/>
        <v>Influence</v>
      </c>
      <c r="L71" s="147" t="str">
        <f t="shared" si="1"/>
        <v>Influence</v>
      </c>
    </row>
    <row r="72" spans="2:12" ht="28.5" x14ac:dyDescent="0.2">
      <c r="B72" s="146" t="str">
        <f>'3. Role assessment'!A65</f>
        <v>Government Departments</v>
      </c>
      <c r="C72" s="147" t="str">
        <f>'3. Role assessment'!B65</f>
        <v>Department of Housing, Local Government and Heritage</v>
      </c>
      <c r="D72" s="148" t="str">
        <f>'3. Role assessment'!C65</f>
        <v>External</v>
      </c>
      <c r="E72" s="147" t="str" cm="1">
        <f t="array" ref="E72">_xlfn.IFS(AND('3. Role assessment'!D65="Y",AND('3. Role assessment'!F65="N",'3. Role assessment'!H65="N",'3. Role assessment'!I65="N",'3. Role assessment'!J65="N",'3. Role assessment'!K65="N")),"N",OR('3. Role assessment'!D65="N",'3. Role assessment'!F65="Y",'3. Role assessment'!H65="Y",'3. Role assessment'!I65="Y",'3. Role assessment'!J65="Y",'3. Role assessment'!K65="Y"),"Y",'3. Role assessment'!D65="","")</f>
        <v>N</v>
      </c>
      <c r="F72" s="147" t="str">
        <f t="shared" si="2"/>
        <v>N</v>
      </c>
      <c r="G72" s="148" t="str" cm="1">
        <f t="array" ref="G72">_xlfn.IFS('3. Role assessment'!L65="Y","High",'3. Role assessment'!L65="N","Low",'3. Role assessment'!L65="","")</f>
        <v>Low</v>
      </c>
      <c r="H72" s="147" t="str" cm="1">
        <f t="array" ref="H72">_xlfn.IFS(AND(F72="Y",G72="High"),"High",OR(F72="Y",G72="High"),"Medium",AND(F72="N",G72="Low"),"Low")</f>
        <v>Low</v>
      </c>
      <c r="I72" s="150" t="str" cm="1">
        <f t="array" ref="I72">_xlfn.IFS(H72="Low","Low risk - under watching brief",H72="High","High risk - being taken forward",H72="Medium","Please manually enter 'Medium risk - under watching brief' or 'Medium risk - being taken forward'")</f>
        <v>Low risk - under watching brief</v>
      </c>
      <c r="J72" s="150"/>
      <c r="K72" s="151" t="str">
        <f t="shared" si="3"/>
        <v>Influence</v>
      </c>
      <c r="L72" s="147" t="str">
        <f t="shared" si="1"/>
        <v>Influence</v>
      </c>
    </row>
    <row r="73" spans="2:12" ht="18" customHeight="1" x14ac:dyDescent="0.2">
      <c r="B73" s="146" t="str">
        <f>'3. Role assessment'!A66</f>
        <v>Government Departments</v>
      </c>
      <c r="C73" s="147" t="str">
        <f>'3. Role assessment'!B66</f>
        <v>Department of Justice</v>
      </c>
      <c r="D73" s="148" t="str">
        <f>'3. Role assessment'!C66</f>
        <v>External</v>
      </c>
      <c r="E73" s="147" t="str" cm="1">
        <f t="array" ref="E73">_xlfn.IFS(AND('3. Role assessment'!D66="Y",AND('3. Role assessment'!F66="N",'3. Role assessment'!H66="N",'3. Role assessment'!I66="N",'3. Role assessment'!J66="N",'3. Role assessment'!K66="N")),"N",OR('3. Role assessment'!D66="N",'3. Role assessment'!F66="Y",'3. Role assessment'!H66="Y",'3. Role assessment'!I66="Y",'3. Role assessment'!J66="Y",'3. Role assessment'!K66="Y"),"Y",'3. Role assessment'!D66="","")</f>
        <v>N</v>
      </c>
      <c r="F73" s="147" t="str">
        <f t="shared" si="2"/>
        <v>N</v>
      </c>
      <c r="G73" s="148" t="str" cm="1">
        <f t="array" ref="G73">_xlfn.IFS('3. Role assessment'!L66="Y","High",'3. Role assessment'!L66="N","Low",'3. Role assessment'!L66="","")</f>
        <v>Low</v>
      </c>
      <c r="H73" s="147" t="str" cm="1">
        <f t="array" ref="H73">_xlfn.IFS(AND(F73="Y",G73="High"),"High",OR(F73="Y",G73="High"),"Medium",AND(F73="N",G73="Low"),"Low")</f>
        <v>Low</v>
      </c>
      <c r="I73" s="150" t="str" cm="1">
        <f t="array" ref="I73">_xlfn.IFS(H73="Low","Low risk - under watching brief",H73="High","High risk - being taken forward",H73="Medium","Please manually enter 'Medium risk - under watching brief' or 'Medium risk - being taken forward'")</f>
        <v>Low risk - under watching brief</v>
      </c>
      <c r="J73" s="150"/>
      <c r="K73" s="151" t="str">
        <f t="shared" si="3"/>
        <v>Influence</v>
      </c>
      <c r="L73" s="147" t="str">
        <f t="shared" si="1"/>
        <v>Influence</v>
      </c>
    </row>
    <row r="74" spans="2:12" ht="18" customHeight="1" x14ac:dyDescent="0.2">
      <c r="B74" s="146" t="str">
        <f>'3. Role assessment'!A67</f>
        <v>Government Departments</v>
      </c>
      <c r="C74" s="147" t="str">
        <f>'3. Role assessment'!B67</f>
        <v>Department of Education</v>
      </c>
      <c r="D74" s="148" t="str">
        <f>'3. Role assessment'!C67</f>
        <v>External</v>
      </c>
      <c r="E74" s="147" t="str" cm="1">
        <f t="array" ref="E74">_xlfn.IFS(AND('3. Role assessment'!D67="Y",AND('3. Role assessment'!F67="N",'3. Role assessment'!H67="N",'3. Role assessment'!I67="N",'3. Role assessment'!J67="N",'3. Role assessment'!K67="N")),"N",OR('3. Role assessment'!D67="N",'3. Role assessment'!F67="Y",'3. Role assessment'!H67="Y",'3. Role assessment'!I67="Y",'3. Role assessment'!J67="Y",'3. Role assessment'!K67="Y"),"Y",'3. Role assessment'!D67="","")</f>
        <v>N</v>
      </c>
      <c r="F74" s="147" t="str">
        <f t="shared" si="2"/>
        <v>N</v>
      </c>
      <c r="G74" s="148" t="str" cm="1">
        <f t="array" ref="G74">_xlfn.IFS('3. Role assessment'!L67="Y","High",'3. Role assessment'!L67="N","Low",'3. Role assessment'!L67="","")</f>
        <v>Low</v>
      </c>
      <c r="H74" s="147" t="str" cm="1">
        <f t="array" ref="H74">_xlfn.IFS(AND(F74="Y",G74="High"),"High",OR(F74="Y",G74="High"),"Medium",AND(F74="N",G74="Low"),"Low")</f>
        <v>Low</v>
      </c>
      <c r="I74" s="150" t="str" cm="1">
        <f t="array" ref="I74">_xlfn.IFS(H74="Low","Low risk - under watching brief",H74="High","High risk - being taken forward",H74="Medium","Please manually enter 'Medium risk - under watching brief' or 'Medium risk - being taken forward'")</f>
        <v>Low risk - under watching brief</v>
      </c>
      <c r="J74" s="150"/>
      <c r="K74" s="151" t="str">
        <f t="shared" ref="K74:K88" si="4">IF(D74="Internal","Control","Influence")</f>
        <v>Influence</v>
      </c>
      <c r="L74" s="147" t="str">
        <f t="shared" si="1"/>
        <v>Influence</v>
      </c>
    </row>
    <row r="75" spans="2:12" ht="28.5" x14ac:dyDescent="0.2">
      <c r="B75" s="146" t="str">
        <f>'3. Role assessment'!A68</f>
        <v>Government Departments</v>
      </c>
      <c r="C75" s="147" t="str">
        <f>'3. Role assessment'!B68</f>
        <v>Department of Environment, Climate and Communications</v>
      </c>
      <c r="D75" s="148" t="str">
        <f>'3. Role assessment'!C68</f>
        <v>External</v>
      </c>
      <c r="E75" s="147" t="str" cm="1">
        <f t="array" ref="E75">_xlfn.IFS(AND('3. Role assessment'!D68="Y",AND('3. Role assessment'!F68="N",'3. Role assessment'!H68="N",'3. Role assessment'!I68="N",'3. Role assessment'!J68="N",'3. Role assessment'!K68="N")),"N",OR('3. Role assessment'!D68="N",'3. Role assessment'!F68="Y",'3. Role assessment'!H68="Y",'3. Role assessment'!I68="Y",'3. Role assessment'!J68="Y",'3. Role assessment'!K68="Y"),"Y",'3. Role assessment'!D68="","")</f>
        <v>N</v>
      </c>
      <c r="F75" s="147" t="str">
        <f t="shared" ref="F75:F108" si="5">E75</f>
        <v>N</v>
      </c>
      <c r="G75" s="148" t="str" cm="1">
        <f t="array" ref="G75">_xlfn.IFS('3. Role assessment'!L68="Y","High",'3. Role assessment'!L68="N","Low",'3. Role assessment'!L68="","")</f>
        <v>Low</v>
      </c>
      <c r="H75" s="147" t="str" cm="1">
        <f t="array" ref="H75">_xlfn.IFS(AND(F75="Y",G75="High"),"High",OR(F75="Y",G75="High"),"Medium",AND(F75="N",G75="Low"),"Low")</f>
        <v>Low</v>
      </c>
      <c r="I75" s="150" t="str" cm="1">
        <f t="array" ref="I75">_xlfn.IFS(H75="Low","Low risk - under watching brief",H75="High","High risk - being taken forward",H75="Medium","Please manually enter 'Medium risk - under watching brief' or 'Medium risk - being taken forward'")</f>
        <v>Low risk - under watching brief</v>
      </c>
      <c r="J75" s="150"/>
      <c r="K75" s="151" t="str">
        <f t="shared" si="4"/>
        <v>Influence</v>
      </c>
      <c r="L75" s="147" t="str">
        <f t="shared" ref="L75:L88" si="6">IF(D75="Internal","Control","Influence")</f>
        <v>Influence</v>
      </c>
    </row>
    <row r="76" spans="2:12" ht="16.5" customHeight="1" x14ac:dyDescent="0.2">
      <c r="B76" s="146" t="str">
        <f>'3. Role assessment'!A69</f>
        <v>State Agencies</v>
      </c>
      <c r="C76" s="147" t="str">
        <f>'3. Role assessment'!B69</f>
        <v>National Transport Authority (NTA)</v>
      </c>
      <c r="D76" s="148" t="str">
        <f>'3. Role assessment'!C69</f>
        <v>External</v>
      </c>
      <c r="E76" s="147" t="str" cm="1">
        <f t="array" ref="E76">_xlfn.IFS(AND('3. Role assessment'!D69="Y",AND('3. Role assessment'!F69="N",'3. Role assessment'!H69="N",'3. Role assessment'!I69="N",'3. Role assessment'!J69="N",'3. Role assessment'!K69="N")),"N",OR('3. Role assessment'!D69="N",'3. Role assessment'!F69="Y",'3. Role assessment'!H69="Y",'3. Role assessment'!I69="Y",'3. Role assessment'!J69="Y",'3. Role assessment'!K69="Y"),"Y",'3. Role assessment'!D69="","")</f>
        <v>N</v>
      </c>
      <c r="F76" s="147" t="str">
        <f t="shared" si="5"/>
        <v>N</v>
      </c>
      <c r="G76" s="148" t="str" cm="1">
        <f t="array" ref="G76">_xlfn.IFS('3. Role assessment'!L69="Y","High",'3. Role assessment'!L69="N","Low",'3. Role assessment'!L69="","")</f>
        <v>Low</v>
      </c>
      <c r="H76" s="147" t="str" cm="1">
        <f t="array" ref="H76">_xlfn.IFS(AND(F76="Y",G76="High"),"High",OR(F76="Y",G76="High"),"Medium",AND(F76="N",G76="Low"),"Low")</f>
        <v>Low</v>
      </c>
      <c r="I76" s="150" t="str" cm="1">
        <f t="array" ref="I76">_xlfn.IFS(H76="Low","Low risk - under watching brief",H76="High","High risk - being taken forward",H76="Medium","Please manually enter 'Medium risk - under watching brief' or 'Medium risk - being taken forward'")</f>
        <v>Low risk - under watching brief</v>
      </c>
      <c r="J76" s="150"/>
      <c r="K76" s="151" t="str">
        <f t="shared" si="4"/>
        <v>Influence</v>
      </c>
      <c r="L76" s="147" t="str">
        <f t="shared" si="6"/>
        <v>Influence</v>
      </c>
    </row>
    <row r="77" spans="2:12" ht="18.75" customHeight="1" x14ac:dyDescent="0.2">
      <c r="B77" s="146" t="str">
        <f>'3. Role assessment'!A70</f>
        <v>State Agencies</v>
      </c>
      <c r="C77" s="147" t="str">
        <f>'3. Role assessment'!B70</f>
        <v>NTA Exec Team</v>
      </c>
      <c r="D77" s="148" t="str">
        <f>'3. Role assessment'!C70</f>
        <v>External</v>
      </c>
      <c r="E77" s="147" t="str" cm="1">
        <f t="array" ref="E77">_xlfn.IFS(AND('3. Role assessment'!D70="Y",AND('3. Role assessment'!F70="N",'3. Role assessment'!H70="N",'3. Role assessment'!I70="N",'3. Role assessment'!J70="N",'3. Role assessment'!K70="N")),"N",OR('3. Role assessment'!D70="N",'3. Role assessment'!F70="Y",'3. Role assessment'!H70="Y",'3. Role assessment'!I70="Y",'3. Role assessment'!J70="Y",'3. Role assessment'!K70="Y"),"Y",'3. Role assessment'!D70="","")</f>
        <v>N</v>
      </c>
      <c r="F77" s="147" t="str">
        <f t="shared" si="5"/>
        <v>N</v>
      </c>
      <c r="G77" s="148" t="str" cm="1">
        <f t="array" ref="G77">_xlfn.IFS('3. Role assessment'!L70="Y","High",'3. Role assessment'!L70="N","Low",'3. Role assessment'!L70="","")</f>
        <v>Low</v>
      </c>
      <c r="H77" s="147" t="str" cm="1">
        <f t="array" ref="H77">_xlfn.IFS(AND(F77="Y",G77="High"),"High",OR(F77="Y",G77="High"),"Medium",AND(F77="N",G77="Low"),"Low")</f>
        <v>Low</v>
      </c>
      <c r="I77" s="150" t="str" cm="1">
        <f t="array" ref="I77">_xlfn.IFS(H77="Low","Low risk - under watching brief",H77="High","High risk - being taken forward",H77="Medium","Please manually enter 'Medium risk - under watching brief' or 'Medium risk - being taken forward'")</f>
        <v>Low risk - under watching brief</v>
      </c>
      <c r="J77" s="150"/>
      <c r="K77" s="151" t="str">
        <f t="shared" si="4"/>
        <v>Influence</v>
      </c>
      <c r="L77" s="147" t="str">
        <f t="shared" si="6"/>
        <v>Influence</v>
      </c>
    </row>
    <row r="78" spans="2:12" ht="18" customHeight="1" x14ac:dyDescent="0.2">
      <c r="B78" s="146" t="str">
        <f>'3. Role assessment'!A71</f>
        <v>State Agencies</v>
      </c>
      <c r="C78" s="147" t="str">
        <f>'3. Role assessment'!B71</f>
        <v>Inland Fisheries</v>
      </c>
      <c r="D78" s="148" t="str">
        <f>'3. Role assessment'!C71</f>
        <v>External</v>
      </c>
      <c r="E78" s="147" t="str" cm="1">
        <f t="array" ref="E78">_xlfn.IFS(AND('3. Role assessment'!D71="Y",AND('3. Role assessment'!F71="N",'3. Role assessment'!H71="N",'3. Role assessment'!I71="N",'3. Role assessment'!J71="N",'3. Role assessment'!K71="N")),"N",OR('3. Role assessment'!D71="N",'3. Role assessment'!F71="Y",'3. Role assessment'!H71="Y",'3. Role assessment'!I71="Y",'3. Role assessment'!J71="Y",'3. Role assessment'!K71="Y"),"Y",'3. Role assessment'!D71="","")</f>
        <v>Y</v>
      </c>
      <c r="F78" s="147" t="str">
        <f t="shared" si="5"/>
        <v>Y</v>
      </c>
      <c r="G78" s="148" t="str" cm="1">
        <f t="array" ref="G78">_xlfn.IFS('3. Role assessment'!L71="Y","High",'3. Role assessment'!L71="N","Low",'3. Role assessment'!L71="","")</f>
        <v>Low</v>
      </c>
      <c r="H78" s="147" t="str" cm="1">
        <f t="array" ref="H78">_xlfn.IFS(AND(F78="Y",G78="High"),"High",OR(F78="Y",G78="High"),"Medium",AND(F78="N",G78="Low"),"Low")</f>
        <v>Medium</v>
      </c>
      <c r="I78" s="150" t="s">
        <v>309</v>
      </c>
      <c r="J78" s="150" t="s">
        <v>320</v>
      </c>
      <c r="K78" s="151" t="str">
        <f t="shared" si="4"/>
        <v>Influence</v>
      </c>
      <c r="L78" s="147" t="str">
        <f t="shared" si="6"/>
        <v>Influence</v>
      </c>
    </row>
    <row r="79" spans="2:12" ht="28.5" customHeight="1" x14ac:dyDescent="0.2">
      <c r="B79" s="146" t="str">
        <f>'3. Role assessment'!A72</f>
        <v>State Agencies</v>
      </c>
      <c r="C79" s="147" t="str">
        <f>'3. Role assessment'!B72</f>
        <v>NPWS (National Parks &amp; Wildlife Service)</v>
      </c>
      <c r="D79" s="148" t="str">
        <f>'3. Role assessment'!C72</f>
        <v>External</v>
      </c>
      <c r="E79" s="147" t="str" cm="1">
        <f t="array" ref="E79">_xlfn.IFS(AND('3. Role assessment'!D72="Y",AND('3. Role assessment'!F72="N",'3. Role assessment'!H72="N",'3. Role assessment'!I72="N",'3. Role assessment'!J72="N",'3. Role assessment'!K72="N")),"N",OR('3. Role assessment'!D72="N",'3. Role assessment'!F72="Y",'3. Role assessment'!H72="Y",'3. Role assessment'!I72="Y",'3. Role assessment'!J72="Y",'3. Role assessment'!K72="Y"),"Y",'3. Role assessment'!D72="","")</f>
        <v>Y</v>
      </c>
      <c r="F79" s="147" t="str">
        <f t="shared" si="5"/>
        <v>Y</v>
      </c>
      <c r="G79" s="148" t="str" cm="1">
        <f t="array" ref="G79">_xlfn.IFS('3. Role assessment'!L72="Y","High",'3. Role assessment'!L72="N","Low",'3. Role assessment'!L72="","")</f>
        <v>Low</v>
      </c>
      <c r="H79" s="147" t="str" cm="1">
        <f t="array" ref="H79">_xlfn.IFS(AND(F79="Y",G79="High"),"High",OR(F79="Y",G79="High"),"Medium",AND(F79="N",G79="Low"),"Low")</f>
        <v>Medium</v>
      </c>
      <c r="I79" s="150" t="s">
        <v>309</v>
      </c>
      <c r="J79" s="150" t="s">
        <v>320</v>
      </c>
      <c r="K79" s="151" t="str">
        <f t="shared" si="4"/>
        <v>Influence</v>
      </c>
      <c r="L79" s="147" t="str">
        <f t="shared" si="6"/>
        <v>Influence</v>
      </c>
    </row>
    <row r="80" spans="2:12" ht="15.75" customHeight="1" x14ac:dyDescent="0.2">
      <c r="B80" s="146" t="str">
        <f>'3. Role assessment'!A73</f>
        <v>State Agencies</v>
      </c>
      <c r="C80" s="147" t="str">
        <f>'3. Role assessment'!B73</f>
        <v>Irish Water</v>
      </c>
      <c r="D80" s="148" t="str">
        <f>'3. Role assessment'!C73</f>
        <v>External</v>
      </c>
      <c r="E80" s="147" t="str" cm="1">
        <f t="array" ref="E80">_xlfn.IFS(AND('3. Role assessment'!D73="Y",AND('3. Role assessment'!F73="N",'3. Role assessment'!H73="N",'3. Role assessment'!I73="N",'3. Role assessment'!J73="N",'3. Role assessment'!K73="N")),"N",OR('3. Role assessment'!D73="N",'3. Role assessment'!F73="Y",'3. Role assessment'!H73="Y",'3. Role assessment'!I73="Y",'3. Role assessment'!J73="Y",'3. Role assessment'!K73="Y"),"Y",'3. Role assessment'!D73="","")</f>
        <v>Y</v>
      </c>
      <c r="F80" s="147" t="str">
        <f t="shared" si="5"/>
        <v>Y</v>
      </c>
      <c r="G80" s="148" t="str" cm="1">
        <f t="array" ref="G80">_xlfn.IFS('3. Role assessment'!L73="Y","High",'3. Role assessment'!L73="N","Low",'3. Role assessment'!L73="","")</f>
        <v>High</v>
      </c>
      <c r="H80" s="147" t="str" cm="1">
        <f t="array" ref="H80">_xlfn.IFS(AND(F80="Y",G80="High"),"High",OR(F80="Y",G80="High"),"Medium",AND(F80="N",G80="Low"),"Low")</f>
        <v>High</v>
      </c>
      <c r="I80" s="150" t="str" cm="1">
        <f t="array" ref="I80">_xlfn.IFS(H80="Low","Low risk - under watching brief",H80="High","High risk - being taken forward",H80="Medium","Please manually enter 'Medium risk - under watching brief' or 'Medium risk - being taken forward'")</f>
        <v>High risk - being taken forward</v>
      </c>
      <c r="J80" s="150"/>
      <c r="K80" s="151" t="str">
        <f t="shared" si="4"/>
        <v>Influence</v>
      </c>
      <c r="L80" s="147" t="str">
        <f t="shared" si="6"/>
        <v>Influence</v>
      </c>
    </row>
    <row r="81" spans="2:12" ht="15" customHeight="1" x14ac:dyDescent="0.2">
      <c r="B81" s="146" t="str">
        <f>'3. Role assessment'!A74</f>
        <v>State Agencies</v>
      </c>
      <c r="C81" s="147" t="str">
        <f>'3. Role assessment'!B74</f>
        <v>Forestry Services</v>
      </c>
      <c r="D81" s="148" t="str">
        <f>'3. Role assessment'!C74</f>
        <v>External</v>
      </c>
      <c r="E81" s="147" t="str" cm="1">
        <f t="array" ref="E81">_xlfn.IFS(AND('3. Role assessment'!D74="Y",AND('3. Role assessment'!F74="N",'3. Role assessment'!H74="N",'3. Role assessment'!I74="N",'3. Role assessment'!J74="N",'3. Role assessment'!K74="N")),"N",OR('3. Role assessment'!D74="N",'3. Role assessment'!F74="Y",'3. Role assessment'!H74="Y",'3. Role assessment'!I74="Y",'3. Role assessment'!J74="Y",'3. Role assessment'!K74="Y"),"Y",'3. Role assessment'!D74="","")</f>
        <v>Y</v>
      </c>
      <c r="F81" s="147" t="str">
        <f t="shared" si="5"/>
        <v>Y</v>
      </c>
      <c r="G81" s="148" t="str" cm="1">
        <f t="array" ref="G81">_xlfn.IFS('3. Role assessment'!L74="Y","High",'3. Role assessment'!L74="N","Low",'3. Role assessment'!L74="","")</f>
        <v>High</v>
      </c>
      <c r="H81" s="147" t="str" cm="1">
        <f t="array" ref="H81">_xlfn.IFS(AND(F81="Y",G81="High"),"High",OR(F81="Y",G81="High"),"Medium",AND(F81="N",G81="Low"),"Low")</f>
        <v>High</v>
      </c>
      <c r="I81" s="150" t="str" cm="1">
        <f t="array" ref="I81">_xlfn.IFS(H81="Low","Low risk - under watching brief",H81="High","High risk - being taken forward",H81="Medium","Please manually enter 'Medium risk - under watching brief' or 'Medium risk - being taken forward'")</f>
        <v>High risk - being taken forward</v>
      </c>
      <c r="J81" s="150"/>
      <c r="K81" s="151" t="str">
        <f t="shared" si="4"/>
        <v>Influence</v>
      </c>
      <c r="L81" s="147" t="str">
        <f t="shared" si="6"/>
        <v>Influence</v>
      </c>
    </row>
    <row r="82" spans="2:12" ht="28.5" x14ac:dyDescent="0.2">
      <c r="B82" s="146" t="str">
        <f>'3. Role assessment'!A75</f>
        <v>State Agencies</v>
      </c>
      <c r="C82" s="147" t="str">
        <f>'3. Role assessment'!B75</f>
        <v>NSAI (National Standards Authority Of Ireland)</v>
      </c>
      <c r="D82" s="148" t="str">
        <f>'3. Role assessment'!C75</f>
        <v>External</v>
      </c>
      <c r="E82" s="147" t="str" cm="1">
        <f t="array" ref="E82">_xlfn.IFS(AND('3. Role assessment'!D75="Y",AND('3. Role assessment'!F75="N",'3. Role assessment'!H75="N",'3. Role assessment'!I75="N",'3. Role assessment'!J75="N",'3. Role assessment'!K75="N")),"N",OR('3. Role assessment'!D75="N",'3. Role assessment'!F75="Y",'3. Role assessment'!H75="Y",'3. Role assessment'!I75="Y",'3. Role assessment'!J75="Y",'3. Role assessment'!K75="Y"),"Y",'3. Role assessment'!D75="","")</f>
        <v>N</v>
      </c>
      <c r="F82" s="147" t="str">
        <f t="shared" si="5"/>
        <v>N</v>
      </c>
      <c r="G82" s="148" t="str" cm="1">
        <f t="array" ref="G82">_xlfn.IFS('3. Role assessment'!L75="Y","High",'3. Role assessment'!L75="N","Low",'3. Role assessment'!L75="","")</f>
        <v>Low</v>
      </c>
      <c r="H82" s="147" t="str" cm="1">
        <f t="array" ref="H82">_xlfn.IFS(AND(F82="Y",G82="High"),"High",OR(F82="Y",G82="High"),"Medium",AND(F82="N",G82="Low"),"Low")</f>
        <v>Low</v>
      </c>
      <c r="I82" s="150" t="str" cm="1">
        <f t="array" ref="I82">_xlfn.IFS(H82="Low","Low risk - under watching brief",H82="High","High risk - being taken forward",H82="Medium","Please manually enter 'Medium risk - under watching brief' or 'Medium risk - being taken forward'")</f>
        <v>Low risk - under watching brief</v>
      </c>
      <c r="J82" s="150"/>
      <c r="K82" s="151" t="str">
        <f t="shared" si="4"/>
        <v>Influence</v>
      </c>
      <c r="L82" s="147" t="str">
        <f t="shared" si="6"/>
        <v>Influence</v>
      </c>
    </row>
    <row r="83" spans="2:12" ht="15.75" customHeight="1" x14ac:dyDescent="0.2">
      <c r="B83" s="146" t="str">
        <f>'3. Role assessment'!A76</f>
        <v>State Agencies</v>
      </c>
      <c r="C83" s="147" t="str">
        <f>'3. Role assessment'!B76</f>
        <v>Irish Rail</v>
      </c>
      <c r="D83" s="148" t="str">
        <f>'3. Role assessment'!C76</f>
        <v>External</v>
      </c>
      <c r="E83" s="147" t="str" cm="1">
        <f t="array" ref="E83">_xlfn.IFS(AND('3. Role assessment'!D76="Y",AND('3. Role assessment'!F76="N",'3. Role assessment'!H76="N",'3. Role assessment'!I76="N",'3. Role assessment'!J76="N",'3. Role assessment'!K76="N")),"N",OR('3. Role assessment'!D76="N",'3. Role assessment'!F76="Y",'3. Role assessment'!H76="Y",'3. Role assessment'!I76="Y",'3. Role assessment'!J76="Y",'3. Role assessment'!K76="Y"),"Y",'3. Role assessment'!D76="","")</f>
        <v>Y</v>
      </c>
      <c r="F83" s="147" t="str">
        <f t="shared" si="5"/>
        <v>Y</v>
      </c>
      <c r="G83" s="148" t="str" cm="1">
        <f t="array" ref="G83">_xlfn.IFS('3. Role assessment'!L76="Y","High",'3. Role assessment'!L76="N","Low",'3. Role assessment'!L76="","")</f>
        <v>High</v>
      </c>
      <c r="H83" s="147" t="str" cm="1">
        <f t="array" ref="H83">_xlfn.IFS(AND(F83="Y",G83="High"),"High",OR(F83="Y",G83="High"),"Medium",AND(F83="N",G83="Low"),"Low")</f>
        <v>High</v>
      </c>
      <c r="I83" s="150" t="str" cm="1">
        <f t="array" ref="I83">_xlfn.IFS(H83="Low","Low risk - under watching brief",H83="High","High risk - being taken forward",H83="Medium","Please manually enter 'Medium risk - under watching brief' or 'Medium risk - being taken forward'")</f>
        <v>High risk - being taken forward</v>
      </c>
      <c r="J83" s="150"/>
      <c r="K83" s="151" t="str">
        <f t="shared" si="4"/>
        <v>Influence</v>
      </c>
      <c r="L83" s="147" t="str">
        <f t="shared" si="6"/>
        <v>Influence</v>
      </c>
    </row>
    <row r="84" spans="2:12" ht="18.75" customHeight="1" x14ac:dyDescent="0.2">
      <c r="B84" s="146" t="str">
        <f>'3. Role assessment'!A77</f>
        <v>State Agencies</v>
      </c>
      <c r="C84" s="147" t="str">
        <f>'3. Role assessment'!B77</f>
        <v>Dublin Bus</v>
      </c>
      <c r="D84" s="148" t="str">
        <f>'3. Role assessment'!C77</f>
        <v>External</v>
      </c>
      <c r="E84" s="147" t="str" cm="1">
        <f t="array" ref="E84">_xlfn.IFS(AND('3. Role assessment'!D77="Y",AND('3. Role assessment'!F77="N",'3. Role assessment'!H77="N",'3. Role assessment'!I77="N",'3. Role assessment'!J77="N",'3. Role assessment'!K77="N")),"N",OR('3. Role assessment'!D77="N",'3. Role assessment'!F77="Y",'3. Role assessment'!H77="Y",'3. Role assessment'!I77="Y",'3. Role assessment'!J77="Y",'3. Role assessment'!K77="Y"),"Y",'3. Role assessment'!D77="","")</f>
        <v>Y</v>
      </c>
      <c r="F84" s="147" t="str">
        <f t="shared" si="5"/>
        <v>Y</v>
      </c>
      <c r="G84" s="148" t="str" cm="1">
        <f t="array" ref="G84">_xlfn.IFS('3. Role assessment'!L77="Y","High",'3. Role assessment'!L77="N","Low",'3. Role assessment'!L77="","")</f>
        <v>High</v>
      </c>
      <c r="H84" s="147" t="str" cm="1">
        <f t="array" ref="H84">_xlfn.IFS(AND(F84="Y",G84="High"),"High",OR(F84="Y",G84="High"),"Medium",AND(F84="N",G84="Low"),"Low")</f>
        <v>High</v>
      </c>
      <c r="I84" s="150" t="str" cm="1">
        <f t="array" ref="I84">_xlfn.IFS(H84="Low","Low risk - under watching brief",H84="High","High risk - being taken forward",H84="Medium","Please manually enter 'Medium risk - under watching brief' or 'Medium risk - being taken forward'")</f>
        <v>High risk - being taken forward</v>
      </c>
      <c r="J84" s="150"/>
      <c r="K84" s="151" t="str">
        <f t="shared" si="4"/>
        <v>Influence</v>
      </c>
      <c r="L84" s="147" t="str">
        <f t="shared" si="6"/>
        <v>Influence</v>
      </c>
    </row>
    <row r="85" spans="2:12" ht="28.5" x14ac:dyDescent="0.2">
      <c r="B85" s="146" t="str">
        <f>'3. Role assessment'!A78</f>
        <v>State Agencies</v>
      </c>
      <c r="C85" s="147" t="str">
        <f>'3. Role assessment'!B78</f>
        <v>3rd Level Institutions (universities etc.)</v>
      </c>
      <c r="D85" s="148" t="str">
        <f>'3. Role assessment'!C78</f>
        <v>External</v>
      </c>
      <c r="E85" s="147" t="str" cm="1">
        <f t="array" ref="E85">_xlfn.IFS(AND('3. Role assessment'!D78="Y",AND('3. Role assessment'!F78="N",'3. Role assessment'!H78="N",'3. Role assessment'!I78="N",'3. Role assessment'!J78="N",'3. Role assessment'!K78="N")),"N",OR('3. Role assessment'!D78="N",'3. Role assessment'!F78="Y",'3. Role assessment'!H78="Y",'3. Role assessment'!I78="Y",'3. Role assessment'!J78="Y",'3. Role assessment'!K78="Y"),"Y",'3. Role assessment'!D78="","")</f>
        <v>Y</v>
      </c>
      <c r="F85" s="147" t="s">
        <v>280</v>
      </c>
      <c r="G85" s="148" t="str" cm="1">
        <f t="array" ref="G85">_xlfn.IFS('3. Role assessment'!L78="Y","High",'3. Role assessment'!L78="N","Low",'3. Role assessment'!L78="","")</f>
        <v>Low</v>
      </c>
      <c r="H85" s="147" t="str" cm="1">
        <f t="array" ref="H85">_xlfn.IFS(AND(F85="Y",G85="High"),"High",OR(F85="Y",G85="High"),"Medium",AND(F85="N",G85="Low"),"Low")</f>
        <v>Low</v>
      </c>
      <c r="I85" s="150" t="str" cm="1">
        <f t="array" ref="I85">_xlfn.IFS(H85="Low","Low risk - under watching brief",H85="High","High risk - being taken forward",H85="Medium","Please manually enter 'Medium risk - under watching brief' or 'Medium risk - being taken forward'")</f>
        <v>Low risk - under watching brief</v>
      </c>
      <c r="J85" s="150"/>
      <c r="K85" s="151" t="str">
        <f t="shared" si="4"/>
        <v>Influence</v>
      </c>
      <c r="L85" s="147" t="str">
        <f t="shared" si="6"/>
        <v>Influence</v>
      </c>
    </row>
    <row r="86" spans="2:12" ht="28.5" x14ac:dyDescent="0.2">
      <c r="B86" s="146" t="str">
        <f>'3. Role assessment'!A79</f>
        <v>State Agencies</v>
      </c>
      <c r="C86" s="147" t="str">
        <f>'3. Role assessment'!B79</f>
        <v>SEAI (Sustainable Energy Authority of Ireland)</v>
      </c>
      <c r="D86" s="148" t="str">
        <f>'3. Role assessment'!C79</f>
        <v>External</v>
      </c>
      <c r="E86" s="147" t="str" cm="1">
        <f t="array" ref="E86">_xlfn.IFS(AND('3. Role assessment'!D79="Y",AND('3. Role assessment'!F79="N",'3. Role assessment'!H79="N",'3. Role assessment'!I79="N",'3. Role assessment'!J79="N",'3. Role assessment'!K79="N")),"N",OR('3. Role assessment'!D79="N",'3. Role assessment'!F79="Y",'3. Role assessment'!H79="Y",'3. Role assessment'!I79="Y",'3. Role assessment'!J79="Y",'3. Role assessment'!K79="Y"),"Y",'3. Role assessment'!D79="","")</f>
        <v>N</v>
      </c>
      <c r="F86" s="147" t="str">
        <f t="shared" si="5"/>
        <v>N</v>
      </c>
      <c r="G86" s="148" t="str" cm="1">
        <f t="array" ref="G86">_xlfn.IFS('3. Role assessment'!L79="Y","High",'3. Role assessment'!L79="N","Low",'3. Role assessment'!L79="","")</f>
        <v>Low</v>
      </c>
      <c r="H86" s="147" t="str" cm="1">
        <f t="array" ref="H86">_xlfn.IFS(AND(F86="Y",G86="High"),"High",OR(F86="Y",G86="High"),"Medium",AND(F86="N",G86="Low"),"Low")</f>
        <v>Low</v>
      </c>
      <c r="I86" s="150" t="str" cm="1">
        <f t="array" ref="I86">_xlfn.IFS(H86="Low","Low risk - under watching brief",H86="High","High risk - being taken forward",H86="Medium","Please manually enter 'Medium risk - under watching brief' or 'Medium risk - being taken forward'")</f>
        <v>Low risk - under watching brief</v>
      </c>
      <c r="J86" s="150"/>
      <c r="K86" s="151" t="str">
        <f t="shared" si="4"/>
        <v>Influence</v>
      </c>
      <c r="L86" s="147" t="str">
        <f t="shared" si="6"/>
        <v>Influence</v>
      </c>
    </row>
    <row r="87" spans="2:12" ht="15.75" customHeight="1" x14ac:dyDescent="0.2">
      <c r="B87" s="146" t="str">
        <f>'3. Role assessment'!A80</f>
        <v>State Agencies</v>
      </c>
      <c r="C87" s="147" t="str">
        <f>'3. Role assessment'!B80</f>
        <v>Waterways Ireland</v>
      </c>
      <c r="D87" s="148" t="str">
        <f>'3. Role assessment'!C80</f>
        <v>External</v>
      </c>
      <c r="E87" s="147" t="str" cm="1">
        <f t="array" ref="E87">_xlfn.IFS(AND('3. Role assessment'!D80="Y",AND('3. Role assessment'!F80="N",'3. Role assessment'!H80="N",'3. Role assessment'!I80="N",'3. Role assessment'!J80="N",'3. Role assessment'!K80="N")),"N",OR('3. Role assessment'!D80="N",'3. Role assessment'!F80="Y",'3. Role assessment'!H80="Y",'3. Role assessment'!I80="Y",'3. Role assessment'!J80="Y",'3. Role assessment'!K80="Y"),"Y",'3. Role assessment'!D80="","")</f>
        <v>Y</v>
      </c>
      <c r="F87" s="147" t="str">
        <f t="shared" si="5"/>
        <v>Y</v>
      </c>
      <c r="G87" s="148" t="str" cm="1">
        <f t="array" ref="G87">_xlfn.IFS('3. Role assessment'!L80="Y","High",'3. Role assessment'!L80="N","Low",'3. Role assessment'!L80="","")</f>
        <v>High</v>
      </c>
      <c r="H87" s="147" t="str" cm="1">
        <f t="array" ref="H87">_xlfn.IFS(AND(F87="Y",G87="High"),"High",OR(F87="Y",G87="High"),"Medium",AND(F87="N",G87="Low"),"Low")</f>
        <v>High</v>
      </c>
      <c r="I87" s="150" t="str" cm="1">
        <f t="array" ref="I87">_xlfn.IFS(H87="Low","Low risk - under watching brief",H87="High","High risk - being taken forward",H87="Medium","Please manually enter 'Medium risk - under watching brief' or 'Medium risk - being taken forward'")</f>
        <v>High risk - being taken forward</v>
      </c>
      <c r="J87" s="150"/>
      <c r="K87" s="151" t="str">
        <f t="shared" si="4"/>
        <v>Influence</v>
      </c>
      <c r="L87" s="147" t="str">
        <f t="shared" si="6"/>
        <v>Influence</v>
      </c>
    </row>
    <row r="88" spans="2:12" ht="18.75" customHeight="1" x14ac:dyDescent="0.2">
      <c r="B88" s="146" t="str">
        <f>'3. Role assessment'!A81</f>
        <v>State Agencies</v>
      </c>
      <c r="C88" s="147" t="str">
        <f>'3. Role assessment'!B81</f>
        <v>OPW (Office for Public Works)</v>
      </c>
      <c r="D88" s="148" t="str">
        <f>'3. Role assessment'!C81</f>
        <v>External</v>
      </c>
      <c r="E88" s="147" t="str" cm="1">
        <f t="array" ref="E88">_xlfn.IFS(AND('3. Role assessment'!D81="Y",AND('3. Role assessment'!F81="N",'3. Role assessment'!H81="N",'3. Role assessment'!I81="N",'3. Role assessment'!J81="N",'3. Role assessment'!K81="N")),"N",OR('3. Role assessment'!D81="N",'3. Role assessment'!F81="Y",'3. Role assessment'!H81="Y",'3. Role assessment'!I81="Y",'3. Role assessment'!J81="Y",'3. Role assessment'!K81="Y"),"Y",'3. Role assessment'!D81="","")</f>
        <v>Y</v>
      </c>
      <c r="F88" s="147" t="str">
        <f t="shared" si="5"/>
        <v>Y</v>
      </c>
      <c r="G88" s="148" t="str" cm="1">
        <f t="array" ref="G88">_xlfn.IFS('3. Role assessment'!L81="Y","High",'3. Role assessment'!L81="N","Low",'3. Role assessment'!L81="","")</f>
        <v>High</v>
      </c>
      <c r="H88" s="147" t="str" cm="1">
        <f t="array" ref="H88">_xlfn.IFS(AND(F88="Y",G88="High"),"High",OR(F88="Y",G88="High"),"Medium",AND(F88="N",G88="Low"),"Low")</f>
        <v>High</v>
      </c>
      <c r="I88" s="150" t="str" cm="1">
        <f t="array" ref="I88">_xlfn.IFS(H88="Low","Low risk - under watching brief",H88="High","High risk - being taken forward",H88="Medium","Please manually enter 'Medium risk - under watching brief' or 'Medium risk - being taken forward'")</f>
        <v>High risk - being taken forward</v>
      </c>
      <c r="J88" s="150"/>
      <c r="K88" s="151" t="str">
        <f t="shared" si="4"/>
        <v>Influence</v>
      </c>
      <c r="L88" s="147" t="str">
        <f t="shared" si="6"/>
        <v>Influence</v>
      </c>
    </row>
    <row r="89" spans="2:12" ht="28.5" x14ac:dyDescent="0.2">
      <c r="B89" s="146" t="str">
        <f>'3. Role assessment'!A82</f>
        <v>State Agencies</v>
      </c>
      <c r="C89" s="147" t="str">
        <f>'3. Role assessment'!B82</f>
        <v>EPA (Environmental Protection Agency)</v>
      </c>
      <c r="D89" s="148" t="str">
        <f>'3. Role assessment'!C82</f>
        <v>External</v>
      </c>
      <c r="E89" s="147" t="str" cm="1">
        <f t="array" ref="E89">_xlfn.IFS(AND('3. Role assessment'!D82="Y",AND('3. Role assessment'!F82="N",'3. Role assessment'!H82="N",'3. Role assessment'!I82="N",'3. Role assessment'!J82="N",'3. Role assessment'!K82="N")),"N",OR('3. Role assessment'!D82="N",'3. Role assessment'!F82="Y",'3. Role assessment'!H82="Y",'3. Role assessment'!I82="Y",'3. Role assessment'!J82="Y",'3. Role assessment'!K82="Y"),"Y",'3. Role assessment'!D82="","")</f>
        <v>Y</v>
      </c>
      <c r="F89" s="147" t="str">
        <f t="shared" si="5"/>
        <v>Y</v>
      </c>
      <c r="G89" s="148" t="str" cm="1">
        <f t="array" ref="G89">_xlfn.IFS('3. Role assessment'!L82="Y","High",'3. Role assessment'!L82="N","Low",'3. Role assessment'!L82="","")</f>
        <v>High</v>
      </c>
      <c r="H89" s="147" t="str" cm="1">
        <f t="array" ref="H89">_xlfn.IFS(AND(F89="Y",G89="High"),"High",OR(F89="Y",G89="High"),"Medium",AND(F89="N",G89="Low"),"Low")</f>
        <v>High</v>
      </c>
      <c r="I89" s="150" t="str" cm="1">
        <f t="array" ref="I89">_xlfn.IFS(H89="Low","Low risk - under watching brief",H89="High","High risk - being taken forward",H89="Medium","Please manually enter 'Medium risk - under watching brief' or 'Medium risk - being taken forward'")</f>
        <v>High risk - being taken forward</v>
      </c>
      <c r="J89" s="150"/>
      <c r="K89" s="151" t="str">
        <f t="shared" ref="K89:K120" si="7">IF(D89="Internal","Control","Influence")</f>
        <v>Influence</v>
      </c>
      <c r="L89" s="147" t="str">
        <f t="shared" ref="L89:L120" si="8">IF(D89="Internal","Control","Influence")</f>
        <v>Influence</v>
      </c>
    </row>
    <row r="90" spans="2:12" ht="18" customHeight="1" x14ac:dyDescent="0.2">
      <c r="B90" s="146" t="str">
        <f>'3. Role assessment'!A83</f>
        <v>State Agencies</v>
      </c>
      <c r="C90" s="147" t="str">
        <f>'3. Role assessment'!B83</f>
        <v>GSI (Geological Survey Ireland)</v>
      </c>
      <c r="D90" s="148" t="str">
        <f>'3. Role assessment'!C83</f>
        <v>External</v>
      </c>
      <c r="E90" s="147" t="str" cm="1">
        <f t="array" ref="E90">_xlfn.IFS(AND('3. Role assessment'!D83="Y",AND('3. Role assessment'!F83="N",'3. Role assessment'!H83="N",'3. Role assessment'!I83="N",'3. Role assessment'!J83="N",'3. Role assessment'!K83="N")),"N",OR('3. Role assessment'!D83="N",'3. Role assessment'!F83="Y",'3. Role assessment'!H83="Y",'3. Role assessment'!I83="Y",'3. Role assessment'!J83="Y",'3. Role assessment'!K83="Y"),"Y",'3. Role assessment'!D83="","")</f>
        <v>Y</v>
      </c>
      <c r="F90" s="147" t="str">
        <f t="shared" si="5"/>
        <v>Y</v>
      </c>
      <c r="G90" s="148" t="str" cm="1">
        <f t="array" ref="G90">_xlfn.IFS('3. Role assessment'!L83="Y","High",'3. Role assessment'!L83="N","Low",'3. Role assessment'!L83="","")</f>
        <v>Low</v>
      </c>
      <c r="H90" s="147" t="str" cm="1">
        <f t="array" ref="H90">_xlfn.IFS(AND(F90="Y",G90="High"),"High",OR(F90="Y",G90="High"),"Medium",AND(F90="N",G90="Low"),"Low")</f>
        <v>Medium</v>
      </c>
      <c r="I90" s="150" t="s">
        <v>309</v>
      </c>
      <c r="J90" s="150" t="s">
        <v>320</v>
      </c>
      <c r="K90" s="151" t="str">
        <f t="shared" si="7"/>
        <v>Influence</v>
      </c>
      <c r="L90" s="147" t="str">
        <f t="shared" si="8"/>
        <v>Influence</v>
      </c>
    </row>
    <row r="91" spans="2:12" ht="15.75" customHeight="1" x14ac:dyDescent="0.2">
      <c r="B91" s="146" t="str">
        <f>'3. Role assessment'!A84</f>
        <v>State Agencies</v>
      </c>
      <c r="C91" s="147" t="str">
        <f>'3. Role assessment'!B84</f>
        <v>National Biodiversity Ireland</v>
      </c>
      <c r="D91" s="148" t="str">
        <f>'3. Role assessment'!C84</f>
        <v>External</v>
      </c>
      <c r="E91" s="147" t="str" cm="1">
        <f t="array" ref="E91">_xlfn.IFS(AND('3. Role assessment'!D84="Y",AND('3. Role assessment'!F84="N",'3. Role assessment'!H84="N",'3. Role assessment'!I84="N",'3. Role assessment'!J84="N",'3. Role assessment'!K84="N")),"N",OR('3. Role assessment'!D84="N",'3. Role assessment'!F84="Y",'3. Role assessment'!H84="Y",'3. Role assessment'!I84="Y",'3. Role assessment'!J84="Y",'3. Role assessment'!K84="Y"),"Y",'3. Role assessment'!D84="","")</f>
        <v>Y</v>
      </c>
      <c r="F91" s="147" t="str">
        <f t="shared" si="5"/>
        <v>Y</v>
      </c>
      <c r="G91" s="148" t="str" cm="1">
        <f t="array" ref="G91">_xlfn.IFS('3. Role assessment'!L84="Y","High",'3. Role assessment'!L84="N","Low",'3. Role assessment'!L84="","")</f>
        <v>Low</v>
      </c>
      <c r="H91" s="147" t="str" cm="1">
        <f t="array" ref="H91">_xlfn.IFS(AND(F91="Y",G91="High"),"High",OR(F91="Y",G91="High"),"Medium",AND(F91="N",G91="Low"),"Low")</f>
        <v>Medium</v>
      </c>
      <c r="I91" s="150" t="s">
        <v>309</v>
      </c>
      <c r="J91" s="150" t="s">
        <v>320</v>
      </c>
      <c r="K91" s="151" t="str">
        <f t="shared" si="7"/>
        <v>Influence</v>
      </c>
      <c r="L91" s="147" t="str">
        <f t="shared" si="8"/>
        <v>Influence</v>
      </c>
    </row>
    <row r="92" spans="2:12" ht="17.25" customHeight="1" x14ac:dyDescent="0.2">
      <c r="B92" s="146" t="str">
        <f>'3. Role assessment'!A85</f>
        <v>State Agencies</v>
      </c>
      <c r="C92" s="147" t="str">
        <f>'3. Role assessment'!B85</f>
        <v>Heritage Council</v>
      </c>
      <c r="D92" s="148" t="str">
        <f>'3. Role assessment'!C85</f>
        <v>External</v>
      </c>
      <c r="E92" s="147" t="str" cm="1">
        <f t="array" ref="E92">_xlfn.IFS(AND('3. Role assessment'!D85="Y",AND('3. Role assessment'!F85="N",'3. Role assessment'!H85="N",'3. Role assessment'!I85="N",'3. Role assessment'!J85="N",'3. Role assessment'!K85="N")),"N",OR('3. Role assessment'!D85="N",'3. Role assessment'!F85="Y",'3. Role assessment'!H85="Y",'3. Role assessment'!I85="Y",'3. Role assessment'!J85="Y",'3. Role assessment'!K85="Y"),"Y",'3. Role assessment'!D85="","")</f>
        <v>Y</v>
      </c>
      <c r="F92" s="147" t="s">
        <v>280</v>
      </c>
      <c r="G92" s="148" t="str" cm="1">
        <f t="array" ref="G92">_xlfn.IFS('3. Role assessment'!L85="Y","High",'3. Role assessment'!L85="N","Low",'3. Role assessment'!L85="","")</f>
        <v>Low</v>
      </c>
      <c r="H92" s="147" t="str" cm="1">
        <f t="array" ref="H92">_xlfn.IFS(AND(F92="Y",G92="High"),"High",OR(F92="Y",G92="High"),"Medium",AND(F92="N",G92="Low"),"Low")</f>
        <v>Low</v>
      </c>
      <c r="I92" s="150" t="str" cm="1">
        <f t="array" ref="I92">_xlfn.IFS(H92="Low","Low risk - under watching brief",H92="High","High risk - being taken forward",H92="Medium","Please manually enter 'Medium risk - under watching brief' or 'Medium risk - being taken forward'")</f>
        <v>Low risk - under watching brief</v>
      </c>
      <c r="J92" s="150"/>
      <c r="K92" s="151" t="str">
        <f t="shared" si="7"/>
        <v>Influence</v>
      </c>
      <c r="L92" s="147" t="str">
        <f t="shared" si="8"/>
        <v>Influence</v>
      </c>
    </row>
    <row r="93" spans="2:12" ht="28.5" x14ac:dyDescent="0.2">
      <c r="B93" s="146" t="str">
        <f>'3. Role assessment'!A86</f>
        <v>State Agencies</v>
      </c>
      <c r="C93" s="147" t="str">
        <f>'3. Role assessment'!B86</f>
        <v>Teagasc (The Agriculture and Food Development Authority)</v>
      </c>
      <c r="D93" s="148" t="str">
        <f>'3. Role assessment'!C86</f>
        <v>External</v>
      </c>
      <c r="E93" s="147" t="str" cm="1">
        <f t="array" ref="E93">_xlfn.IFS(AND('3. Role assessment'!D86="Y",AND('3. Role assessment'!F86="N",'3. Role assessment'!H86="N",'3. Role assessment'!I86="N",'3. Role assessment'!J86="N",'3. Role assessment'!K86="N")),"N",OR('3. Role assessment'!D86="N",'3. Role assessment'!F86="Y",'3. Role assessment'!H86="Y",'3. Role assessment'!I86="Y",'3. Role assessment'!J86="Y",'3. Role assessment'!K86="Y"),"Y",'3. Role assessment'!D86="","")</f>
        <v>Y</v>
      </c>
      <c r="F93" s="147" t="s">
        <v>280</v>
      </c>
      <c r="G93" s="148" t="str" cm="1">
        <f t="array" ref="G93">_xlfn.IFS('3. Role assessment'!L86="Y","High",'3. Role assessment'!L86="N","Low",'3. Role assessment'!L86="","")</f>
        <v>Low</v>
      </c>
      <c r="H93" s="147" t="str" cm="1">
        <f t="array" ref="H93">_xlfn.IFS(AND(F93="Y",G93="High"),"High",OR(F93="Y",G93="High"),"Medium",AND(F93="N",G93="Low"),"Low")</f>
        <v>Low</v>
      </c>
      <c r="I93" s="150" t="str" cm="1">
        <f t="array" ref="I93">_xlfn.IFS(H93="Low","Low risk - under watching brief",H93="High","High risk - being taken forward",H93="Medium","Please manually enter 'Medium risk - under watching brief' or 'Medium risk - being taken forward'")</f>
        <v>Low risk - under watching brief</v>
      </c>
      <c r="J93" s="150"/>
      <c r="K93" s="151" t="str">
        <f t="shared" si="7"/>
        <v>Influence</v>
      </c>
      <c r="L93" s="147" t="str">
        <f t="shared" si="8"/>
        <v>Influence</v>
      </c>
    </row>
    <row r="94" spans="2:12" ht="32.25" customHeight="1" x14ac:dyDescent="0.2">
      <c r="B94" s="146" t="str">
        <f>'3. Role assessment'!A87</f>
        <v>State Agencies</v>
      </c>
      <c r="C94" s="147" t="str">
        <f>'3. Role assessment'!B87</f>
        <v>Pesticide Registration and Control Division</v>
      </c>
      <c r="D94" s="148" t="str">
        <f>'3. Role assessment'!C87</f>
        <v>External</v>
      </c>
      <c r="E94" s="147" t="str" cm="1">
        <f t="array" ref="E94">_xlfn.IFS(AND('3. Role assessment'!D87="Y",AND('3. Role assessment'!F87="N",'3. Role assessment'!H87="N",'3. Role assessment'!I87="N",'3. Role assessment'!J87="N",'3. Role assessment'!K87="N")),"N",OR('3. Role assessment'!D87="N",'3. Role assessment'!F87="Y",'3. Role assessment'!H87="Y",'3. Role assessment'!I87="Y",'3. Role assessment'!J87="Y",'3. Role assessment'!K87="Y"),"Y",'3. Role assessment'!D87="","")</f>
        <v>Y</v>
      </c>
      <c r="F94" s="147" t="str">
        <f t="shared" si="5"/>
        <v>Y</v>
      </c>
      <c r="G94" s="148" t="str" cm="1">
        <f t="array" ref="G94">_xlfn.IFS('3. Role assessment'!L87="Y","High",'3. Role assessment'!L87="N","Low",'3. Role assessment'!L87="","")</f>
        <v>Low</v>
      </c>
      <c r="H94" s="147" t="str" cm="1">
        <f t="array" ref="H94">_xlfn.IFS(AND(F94="Y",G94="High"),"High",OR(F94="Y",G94="High"),"Medium",AND(F94="N",G94="Low"),"Low")</f>
        <v>Medium</v>
      </c>
      <c r="I94" s="150" t="s">
        <v>309</v>
      </c>
      <c r="J94" s="150" t="s">
        <v>320</v>
      </c>
      <c r="K94" s="151" t="str">
        <f t="shared" si="7"/>
        <v>Influence</v>
      </c>
      <c r="L94" s="147" t="str">
        <f t="shared" si="8"/>
        <v>Influence</v>
      </c>
    </row>
    <row r="95" spans="2:12" ht="14.25" customHeight="1" x14ac:dyDescent="0.2">
      <c r="B95" s="146" t="str">
        <f>'3. Role assessment'!A88</f>
        <v>State Agencies</v>
      </c>
      <c r="C95" s="147" t="str">
        <f>'3. Role assessment'!B88</f>
        <v>Gas Networks Ireland</v>
      </c>
      <c r="D95" s="148" t="str">
        <f>'3. Role assessment'!C88</f>
        <v>External</v>
      </c>
      <c r="E95" s="147" t="str" cm="1">
        <f t="array" ref="E95">_xlfn.IFS(AND('3. Role assessment'!D88="Y",AND('3. Role assessment'!F88="N",'3. Role assessment'!H88="N",'3. Role assessment'!I88="N",'3. Role assessment'!J88="N",'3. Role assessment'!K88="N")),"N",OR('3. Role assessment'!D88="N",'3. Role assessment'!F88="Y",'3. Role assessment'!H88="Y",'3. Role assessment'!I88="Y",'3. Role assessment'!J88="Y",'3. Role assessment'!K88="Y"),"Y",'3. Role assessment'!D88="","")</f>
        <v>Y</v>
      </c>
      <c r="F95" s="147" t="str">
        <f t="shared" si="5"/>
        <v>Y</v>
      </c>
      <c r="G95" s="148" t="str" cm="1">
        <f t="array" ref="G95">_xlfn.IFS('3. Role assessment'!L88="Y","High",'3. Role assessment'!L88="N","Low",'3. Role assessment'!L88="","")</f>
        <v>High</v>
      </c>
      <c r="H95" s="147" t="str" cm="1">
        <f t="array" ref="H95">_xlfn.IFS(AND(F95="Y",G95="High"),"High",OR(F95="Y",G95="High"),"Medium",AND(F95="N",G95="Low"),"Low")</f>
        <v>High</v>
      </c>
      <c r="I95" s="150" t="str" cm="1">
        <f t="array" ref="I95">_xlfn.IFS(H95="Low","Low risk - under watching brief",H95="High","High risk - being taken forward",H95="Medium","Please manually enter 'Medium risk - under watching brief' or 'Medium risk - being taken forward'")</f>
        <v>High risk - being taken forward</v>
      </c>
      <c r="J95" s="150"/>
      <c r="K95" s="151" t="str">
        <f t="shared" si="7"/>
        <v>Influence</v>
      </c>
      <c r="L95" s="147" t="str">
        <f t="shared" si="8"/>
        <v>Influence</v>
      </c>
    </row>
    <row r="96" spans="2:12" ht="18" customHeight="1" x14ac:dyDescent="0.2">
      <c r="B96" s="146" t="str">
        <f>'3. Role assessment'!A89</f>
        <v>State Agencies</v>
      </c>
      <c r="C96" s="147" t="str">
        <f>'3. Role assessment'!B89</f>
        <v>Eirgrid</v>
      </c>
      <c r="D96" s="148" t="str">
        <f>'3. Role assessment'!C89</f>
        <v>External</v>
      </c>
      <c r="E96" s="147" t="str" cm="1">
        <f t="array" ref="E96">_xlfn.IFS(AND('3. Role assessment'!D89="Y",AND('3. Role assessment'!F89="N",'3. Role assessment'!H89="N",'3. Role assessment'!I89="N",'3. Role assessment'!J89="N",'3. Role assessment'!K89="N")),"N",OR('3. Role assessment'!D89="N",'3. Role assessment'!F89="Y",'3. Role assessment'!H89="Y",'3. Role assessment'!I89="Y",'3. Role assessment'!J89="Y",'3. Role assessment'!K89="Y"),"Y",'3. Role assessment'!D89="","")</f>
        <v>Y</v>
      </c>
      <c r="F96" s="147" t="str">
        <f t="shared" si="5"/>
        <v>Y</v>
      </c>
      <c r="G96" s="148" t="str" cm="1">
        <f t="array" ref="G96">_xlfn.IFS('3. Role assessment'!L89="Y","High",'3. Role assessment'!L89="N","Low",'3. Role assessment'!L89="","")</f>
        <v>High</v>
      </c>
      <c r="H96" s="147" t="str" cm="1">
        <f t="array" ref="H96">_xlfn.IFS(AND(F96="Y",G96="High"),"High",OR(F96="Y",G96="High"),"Medium",AND(F96="N",G96="Low"),"Low")</f>
        <v>High</v>
      </c>
      <c r="I96" s="150" t="str" cm="1">
        <f t="array" ref="I96">_xlfn.IFS(H96="Low","Low risk - under watching brief",H96="High","High risk - being taken forward",H96="Medium","Please manually enter 'Medium risk - under watching brief' or 'Medium risk - being taken forward'")</f>
        <v>High risk - being taken forward</v>
      </c>
      <c r="J96" s="150"/>
      <c r="K96" s="151" t="str">
        <f t="shared" si="7"/>
        <v>Influence</v>
      </c>
      <c r="L96" s="147" t="str">
        <f t="shared" si="8"/>
        <v>Influence</v>
      </c>
    </row>
    <row r="97" spans="2:12" ht="16.5" customHeight="1" x14ac:dyDescent="0.2">
      <c r="B97" s="146" t="str">
        <f>'3. Role assessment'!A90</f>
        <v>State Agencies</v>
      </c>
      <c r="C97" s="147" t="str">
        <f>'3. Role assessment'!B90</f>
        <v>Coillte (Forestry)</v>
      </c>
      <c r="D97" s="148" t="str">
        <f>'3. Role assessment'!C90</f>
        <v>External</v>
      </c>
      <c r="E97" s="147" t="str" cm="1">
        <f t="array" ref="E97">_xlfn.IFS(AND('3. Role assessment'!D90="Y",AND('3. Role assessment'!F90="N",'3. Role assessment'!H90="N",'3. Role assessment'!I90="N",'3. Role assessment'!J90="N",'3. Role assessment'!K90="N")),"N",OR('3. Role assessment'!D90="N",'3. Role assessment'!F90="Y",'3. Role assessment'!H90="Y",'3. Role assessment'!I90="Y",'3. Role assessment'!J90="Y",'3. Role assessment'!K90="Y"),"Y",'3. Role assessment'!D90="","")</f>
        <v>Y</v>
      </c>
      <c r="F97" s="147" t="str">
        <f t="shared" si="5"/>
        <v>Y</v>
      </c>
      <c r="G97" s="148" t="str" cm="1">
        <f t="array" ref="G97">_xlfn.IFS('3. Role assessment'!L90="Y","High",'3. Role assessment'!L90="N","Low",'3. Role assessment'!L90="","")</f>
        <v>High</v>
      </c>
      <c r="H97" s="147" t="str" cm="1">
        <f t="array" ref="H97">_xlfn.IFS(AND(F97="Y",G97="High"),"High",OR(F97="Y",G97="High"),"Medium",AND(F97="N",G97="Low"),"Low")</f>
        <v>High</v>
      </c>
      <c r="I97" s="150" t="str" cm="1">
        <f t="array" ref="I97">_xlfn.IFS(H97="Low","Low risk - under watching brief",H97="High","High risk - being taken forward",H97="Medium","Please manually enter 'Medium risk - under watching brief' or 'Medium risk - being taken forward'")</f>
        <v>High risk - being taken forward</v>
      </c>
      <c r="J97" s="150"/>
      <c r="K97" s="151" t="str">
        <f t="shared" si="7"/>
        <v>Influence</v>
      </c>
      <c r="L97" s="147" t="str">
        <f t="shared" si="8"/>
        <v>Influence</v>
      </c>
    </row>
    <row r="98" spans="2:12" ht="16.5" customHeight="1" x14ac:dyDescent="0.2">
      <c r="B98" s="146" t="str">
        <f>'3. Role assessment'!A91</f>
        <v>State Agencies</v>
      </c>
      <c r="C98" s="147" t="str">
        <f>'3. Role assessment'!B91</f>
        <v>Bord na Mona (The Peat Board)</v>
      </c>
      <c r="D98" s="148" t="str">
        <f>'3. Role assessment'!C91</f>
        <v>External</v>
      </c>
      <c r="E98" s="147" t="str" cm="1">
        <f t="array" ref="E98">_xlfn.IFS(AND('3. Role assessment'!D91="Y",AND('3. Role assessment'!F91="N",'3. Role assessment'!H91="N",'3. Role assessment'!I91="N",'3. Role assessment'!J91="N",'3. Role assessment'!K91="N")),"N",OR('3. Role assessment'!D91="N",'3. Role assessment'!F91="Y",'3. Role assessment'!H91="Y",'3. Role assessment'!I91="Y",'3. Role assessment'!J91="Y",'3. Role assessment'!K91="Y"),"Y",'3. Role assessment'!D91="","")</f>
        <v>Y</v>
      </c>
      <c r="F98" s="147" t="str">
        <f t="shared" si="5"/>
        <v>Y</v>
      </c>
      <c r="G98" s="148" t="str" cm="1">
        <f t="array" ref="G98">_xlfn.IFS('3. Role assessment'!L91="Y","High",'3. Role assessment'!L91="N","Low",'3. Role assessment'!L91="","")</f>
        <v>High</v>
      </c>
      <c r="H98" s="147" t="str" cm="1">
        <f t="array" ref="H98">_xlfn.IFS(AND(F98="Y",G98="High"),"High",OR(F98="Y",G98="High"),"Medium",AND(F98="N",G98="Low"),"Low")</f>
        <v>High</v>
      </c>
      <c r="I98" s="150" t="str" cm="1">
        <f t="array" ref="I98">_xlfn.IFS(H98="Low","Low risk - under watching brief",H98="High","High risk - being taken forward",H98="Medium","Please manually enter 'Medium risk - under watching brief' or 'Medium risk - being taken forward'")</f>
        <v>High risk - being taken forward</v>
      </c>
      <c r="J98" s="150"/>
      <c r="K98" s="151" t="str">
        <f t="shared" si="7"/>
        <v>Influence</v>
      </c>
      <c r="L98" s="147" t="str">
        <f t="shared" si="8"/>
        <v>Influence</v>
      </c>
    </row>
    <row r="99" spans="2:12" ht="28.5" x14ac:dyDescent="0.2">
      <c r="B99" s="146" t="str">
        <f>'3. Role assessment'!A92</f>
        <v>State Agencies</v>
      </c>
      <c r="C99" s="147" t="str">
        <f>'3. Role assessment'!B92</f>
        <v>National Asset Management Agency (NAMA)</v>
      </c>
      <c r="D99" s="148" t="str">
        <f>'3. Role assessment'!C92</f>
        <v>External</v>
      </c>
      <c r="E99" s="147" t="str" cm="1">
        <f t="array" ref="E99">_xlfn.IFS(AND('3. Role assessment'!D92="Y",AND('3. Role assessment'!F92="N",'3. Role assessment'!H92="N",'3. Role assessment'!I92="N",'3. Role assessment'!J92="N",'3. Role assessment'!K92="N")),"N",OR('3. Role assessment'!D92="N",'3. Role assessment'!F92="Y",'3. Role assessment'!H92="Y",'3. Role assessment'!I92="Y",'3. Role assessment'!J92="Y",'3. Role assessment'!K92="Y"),"Y",'3. Role assessment'!D92="","")</f>
        <v>Y</v>
      </c>
      <c r="F99" s="147" t="str">
        <f t="shared" si="5"/>
        <v>Y</v>
      </c>
      <c r="G99" s="148" t="str" cm="1">
        <f t="array" ref="G99">_xlfn.IFS('3. Role assessment'!L92="Y","High",'3. Role assessment'!L92="N","Low",'3. Role assessment'!L92="","")</f>
        <v>High</v>
      </c>
      <c r="H99" s="147" t="str" cm="1">
        <f t="array" ref="H99">_xlfn.IFS(AND(F99="Y",G99="High"),"High",OR(F99="Y",G99="High"),"Medium",AND(F99="N",G99="Low"),"Low")</f>
        <v>High</v>
      </c>
      <c r="I99" s="150" t="str" cm="1">
        <f t="array" ref="I99">_xlfn.IFS(H99="Low","Low risk - under watching brief",H99="High","High risk - being taken forward",H99="Medium","Please manually enter 'Medium risk - under watching brief' or 'Medium risk - being taken forward'")</f>
        <v>High risk - being taken forward</v>
      </c>
      <c r="J99" s="150"/>
      <c r="K99" s="151" t="str">
        <f t="shared" si="7"/>
        <v>Influence</v>
      </c>
      <c r="L99" s="147" t="str">
        <f t="shared" si="8"/>
        <v>Influence</v>
      </c>
    </row>
    <row r="100" spans="2:12" ht="28.5" x14ac:dyDescent="0.2">
      <c r="B100" s="146" t="str">
        <f>'3. Role assessment'!A93</f>
        <v>State Agencies</v>
      </c>
      <c r="C100" s="147" t="str">
        <f>'3. Role assessment'!B93</f>
        <v>An Bord Pleanala (The Planning Board)</v>
      </c>
      <c r="D100" s="148" t="str">
        <f>'3. Role assessment'!C93</f>
        <v>External</v>
      </c>
      <c r="E100" s="147" t="str" cm="1">
        <f t="array" ref="E100">_xlfn.IFS(AND('3. Role assessment'!D93="Y",AND('3. Role assessment'!F93="N",'3. Role assessment'!H93="N",'3. Role assessment'!I93="N",'3. Role assessment'!J93="N",'3. Role assessment'!K93="N")),"N",OR('3. Role assessment'!D93="N",'3. Role assessment'!F93="Y",'3. Role assessment'!H93="Y",'3. Role assessment'!I93="Y",'3. Role assessment'!J93="Y",'3. Role assessment'!K93="Y"),"Y",'3. Role assessment'!D93="","")</f>
        <v>Y</v>
      </c>
      <c r="F100" s="147" t="str">
        <f t="shared" si="5"/>
        <v>Y</v>
      </c>
      <c r="G100" s="148" t="str" cm="1">
        <f t="array" ref="G100">_xlfn.IFS('3. Role assessment'!L93="Y","High",'3. Role assessment'!L93="N","Low",'3. Role assessment'!L93="","")</f>
        <v>High</v>
      </c>
      <c r="H100" s="147" t="str" cm="1">
        <f t="array" ref="H100">_xlfn.IFS(AND(F100="Y",G100="High"),"High",OR(F100="Y",G100="High"),"Medium",AND(F100="N",G100="Low"),"Low")</f>
        <v>High</v>
      </c>
      <c r="I100" s="150" t="str" cm="1">
        <f t="array" ref="I100">_xlfn.IFS(H100="Low","Low risk - under watching brief",H100="High","High risk - being taken forward",H100="Medium","Please manually enter 'Medium risk - under watching brief' or 'Medium risk - being taken forward'")</f>
        <v>High risk - being taken forward</v>
      </c>
      <c r="J100" s="150"/>
      <c r="K100" s="151" t="str">
        <f t="shared" si="7"/>
        <v>Influence</v>
      </c>
      <c r="L100" s="147" t="str">
        <f t="shared" si="8"/>
        <v>Influence</v>
      </c>
    </row>
    <row r="101" spans="2:12" ht="15.75" customHeight="1" x14ac:dyDescent="0.2">
      <c r="B101" s="146" t="str">
        <f>'3. Role assessment'!A94</f>
        <v>State Agencies</v>
      </c>
      <c r="C101" s="147" t="str">
        <f>'3. Role assessment'!B94</f>
        <v>Enterprise Ireland</v>
      </c>
      <c r="D101" s="148" t="str">
        <f>'3. Role assessment'!C94</f>
        <v>External</v>
      </c>
      <c r="E101" s="147" t="str" cm="1">
        <f t="array" ref="E101">_xlfn.IFS(AND('3. Role assessment'!D94="Y",AND('3. Role assessment'!F94="N",'3. Role assessment'!H94="N",'3. Role assessment'!I94="N",'3. Role assessment'!J94="N",'3. Role assessment'!K94="N")),"N",OR('3. Role assessment'!D94="N",'3. Role assessment'!F94="Y",'3. Role assessment'!H94="Y",'3. Role assessment'!I94="Y",'3. Role assessment'!J94="Y",'3. Role assessment'!K94="Y"),"Y",'3. Role assessment'!D94="","")</f>
        <v>N</v>
      </c>
      <c r="F101" s="147" t="str">
        <f t="shared" si="5"/>
        <v>N</v>
      </c>
      <c r="G101" s="148" t="str" cm="1">
        <f t="array" ref="G101">_xlfn.IFS('3. Role assessment'!L94="Y","High",'3. Role assessment'!L94="N","Low",'3. Role assessment'!L94="","")</f>
        <v>Low</v>
      </c>
      <c r="H101" s="147" t="str" cm="1">
        <f t="array" ref="H101">_xlfn.IFS(AND(F101="Y",G101="High"),"High",OR(F101="Y",G101="High"),"Medium",AND(F101="N",G101="Low"),"Low")</f>
        <v>Low</v>
      </c>
      <c r="I101" s="150" t="str" cm="1">
        <f t="array" ref="I101">_xlfn.IFS(H101="Low","Low risk - under watching brief",H101="High","High risk - being taken forward",H101="Medium","Please manually enter 'Medium risk - under watching brief' or 'Medium risk - being taken forward'")</f>
        <v>Low risk - under watching brief</v>
      </c>
      <c r="J101" s="150"/>
      <c r="K101" s="151" t="str">
        <f t="shared" si="7"/>
        <v>Influence</v>
      </c>
      <c r="L101" s="147" t="str">
        <f t="shared" si="8"/>
        <v>Influence</v>
      </c>
    </row>
    <row r="102" spans="2:12" ht="30.75" customHeight="1" x14ac:dyDescent="0.2">
      <c r="B102" s="146" t="str">
        <f>'3. Role assessment'!A95</f>
        <v>State Agencies</v>
      </c>
      <c r="C102" s="147" t="str">
        <f>'3. Role assessment'!B95</f>
        <v>National Monuments Service</v>
      </c>
      <c r="D102" s="148" t="str">
        <f>'3. Role assessment'!C95</f>
        <v>External</v>
      </c>
      <c r="E102" s="147" t="str" cm="1">
        <f t="array" ref="E102">_xlfn.IFS(AND('3. Role assessment'!D95="Y",AND('3. Role assessment'!F95="N",'3. Role assessment'!H95="N",'3. Role assessment'!I95="N",'3. Role assessment'!J95="N",'3. Role assessment'!K95="N")),"N",OR('3. Role assessment'!D95="N",'3. Role assessment'!F95="Y",'3. Role assessment'!H95="Y",'3. Role assessment'!I95="Y",'3. Role assessment'!J95="Y",'3. Role assessment'!K95="Y"),"Y",'3. Role assessment'!D95="","")</f>
        <v>Y</v>
      </c>
      <c r="F102" s="147" t="str">
        <f t="shared" si="5"/>
        <v>Y</v>
      </c>
      <c r="G102" s="148" t="str" cm="1">
        <f t="array" ref="G102">_xlfn.IFS('3. Role assessment'!L95="Y","High",'3. Role assessment'!L95="N","Low",'3. Role assessment'!L95="","")</f>
        <v>Low</v>
      </c>
      <c r="H102" s="147" t="str" cm="1">
        <f t="array" ref="H102">_xlfn.IFS(AND(F102="Y",G102="High"),"High",OR(F102="Y",G102="High"),"Medium",AND(F102="N",G102="Low"),"Low")</f>
        <v>Medium</v>
      </c>
      <c r="I102" s="150" t="s">
        <v>309</v>
      </c>
      <c r="J102" s="150" t="s">
        <v>320</v>
      </c>
      <c r="K102" s="151" t="str">
        <f t="shared" si="7"/>
        <v>Influence</v>
      </c>
      <c r="L102" s="147" t="str">
        <f t="shared" si="8"/>
        <v>Influence</v>
      </c>
    </row>
    <row r="103" spans="2:12" ht="29.25" customHeight="1" x14ac:dyDescent="0.2">
      <c r="B103" s="146" t="str">
        <f>'3. Role assessment'!A96</f>
        <v>State Agencies</v>
      </c>
      <c r="C103" s="147" t="str">
        <f>'3. Role assessment'!B96</f>
        <v>National Museum of Ireland</v>
      </c>
      <c r="D103" s="148" t="str">
        <f>'3. Role assessment'!C96</f>
        <v>External</v>
      </c>
      <c r="E103" s="147" t="str" cm="1">
        <f t="array" ref="E103">_xlfn.IFS(AND('3. Role assessment'!D96="Y",AND('3. Role assessment'!F96="N",'3. Role assessment'!H96="N",'3. Role assessment'!I96="N",'3. Role assessment'!J96="N",'3. Role assessment'!K96="N")),"N",OR('3. Role assessment'!D96="N",'3. Role assessment'!F96="Y",'3. Role assessment'!H96="Y",'3. Role assessment'!I96="Y",'3. Role assessment'!J96="Y",'3. Role assessment'!K96="Y"),"Y",'3. Role assessment'!D96="","")</f>
        <v>Y</v>
      </c>
      <c r="F103" s="147" t="str">
        <f t="shared" si="5"/>
        <v>Y</v>
      </c>
      <c r="G103" s="148" t="str" cm="1">
        <f t="array" ref="G103">_xlfn.IFS('3. Role assessment'!L96="Y","High",'3. Role assessment'!L96="N","Low",'3. Role assessment'!L96="","")</f>
        <v>Low</v>
      </c>
      <c r="H103" s="147" t="str" cm="1">
        <f t="array" ref="H103">_xlfn.IFS(AND(F103="Y",G103="High"),"High",OR(F103="Y",G103="High"),"Medium",AND(F103="N",G103="Low"),"Low")</f>
        <v>Medium</v>
      </c>
      <c r="I103" s="150" t="s">
        <v>309</v>
      </c>
      <c r="J103" s="150" t="s">
        <v>320</v>
      </c>
      <c r="K103" s="151" t="str">
        <f t="shared" si="7"/>
        <v>Influence</v>
      </c>
      <c r="L103" s="147" t="str">
        <f t="shared" si="8"/>
        <v>Influence</v>
      </c>
    </row>
    <row r="104" spans="2:12" ht="28.5" x14ac:dyDescent="0.2">
      <c r="B104" s="146" t="str">
        <f>'3. Role assessment'!A97</f>
        <v>State Agencies</v>
      </c>
      <c r="C104" s="147" t="str">
        <f>'3. Role assessment'!B97</f>
        <v>Commission for Railway Regulation (CRR)</v>
      </c>
      <c r="D104" s="148" t="str">
        <f>'3. Role assessment'!C97</f>
        <v>External</v>
      </c>
      <c r="E104" s="147" t="str" cm="1">
        <f t="array" ref="E104">_xlfn.IFS(AND('3. Role assessment'!D97="Y",AND('3. Role assessment'!F97="N",'3. Role assessment'!H97="N",'3. Role assessment'!I97="N",'3. Role assessment'!J97="N",'3. Role assessment'!K97="N")),"N",OR('3. Role assessment'!D97="N",'3. Role assessment'!F97="Y",'3. Role assessment'!H97="Y",'3. Role assessment'!I97="Y",'3. Role assessment'!J97="Y",'3. Role assessment'!K97="Y"),"Y",'3. Role assessment'!D97="","")</f>
        <v>N</v>
      </c>
      <c r="F104" s="147" t="str">
        <f t="shared" si="5"/>
        <v>N</v>
      </c>
      <c r="G104" s="148" t="str" cm="1">
        <f t="array" ref="G104">_xlfn.IFS('3. Role assessment'!L97="Y","High",'3. Role assessment'!L97="N","Low",'3. Role assessment'!L97="","")</f>
        <v>Low</v>
      </c>
      <c r="H104" s="147" t="str" cm="1">
        <f t="array" ref="H104">_xlfn.IFS(AND(F104="Y",G104="High"),"High",OR(F104="Y",G104="High"),"Medium",AND(F104="N",G104="Low"),"Low")</f>
        <v>Low</v>
      </c>
      <c r="I104" s="150" t="str" cm="1">
        <f t="array" ref="I104">_xlfn.IFS(H104="Low","Low risk - under watching brief",H104="High","High risk - being taken forward",H104="Medium","Please manually enter 'Medium risk - under watching brief' or 'Medium risk - being taken forward'")</f>
        <v>Low risk - under watching brief</v>
      </c>
      <c r="J104" s="150"/>
      <c r="K104" s="151" t="str">
        <f t="shared" si="7"/>
        <v>Influence</v>
      </c>
      <c r="L104" s="147" t="str">
        <f t="shared" si="8"/>
        <v>Influence</v>
      </c>
    </row>
    <row r="105" spans="2:12" ht="27.75" customHeight="1" x14ac:dyDescent="0.2">
      <c r="B105" s="146" t="str">
        <f>'3. Role assessment'!A98</f>
        <v>State Agencies</v>
      </c>
      <c r="C105" s="147" t="str">
        <f>'3. Role assessment'!B98</f>
        <v>Health and Safety Authority (HSA)</v>
      </c>
      <c r="D105" s="148" t="str">
        <f>'3. Role assessment'!C98</f>
        <v>External</v>
      </c>
      <c r="E105" s="147" t="str" cm="1">
        <f t="array" ref="E105">_xlfn.IFS(AND('3. Role assessment'!D98="Y",AND('3. Role assessment'!F98="N",'3. Role assessment'!H98="N",'3. Role assessment'!I98="N",'3. Role assessment'!J98="N",'3. Role assessment'!K98="N")),"N",OR('3. Role assessment'!D98="N",'3. Role assessment'!F98="Y",'3. Role assessment'!H98="Y",'3. Role assessment'!I98="Y",'3. Role assessment'!J98="Y",'3. Role assessment'!K98="Y"),"Y",'3. Role assessment'!D98="","")</f>
        <v>N</v>
      </c>
      <c r="F105" s="147" t="str">
        <f t="shared" si="5"/>
        <v>N</v>
      </c>
      <c r="G105" s="148" t="str" cm="1">
        <f t="array" ref="G105">_xlfn.IFS('3. Role assessment'!L98="Y","High",'3. Role assessment'!L98="N","Low",'3. Role assessment'!L98="","")</f>
        <v>High</v>
      </c>
      <c r="H105" s="147" t="str" cm="1">
        <f t="array" ref="H105">_xlfn.IFS(AND(F105="Y",G105="High"),"High",OR(F105="Y",G105="High"),"Medium",AND(F105="N",G105="Low"),"Low")</f>
        <v>Medium</v>
      </c>
      <c r="I105" s="149" t="s">
        <v>307</v>
      </c>
      <c r="J105" s="149" t="s">
        <v>321</v>
      </c>
      <c r="K105" s="151" t="str">
        <f t="shared" si="7"/>
        <v>Influence</v>
      </c>
      <c r="L105" s="147" t="str">
        <f t="shared" si="8"/>
        <v>Influence</v>
      </c>
    </row>
    <row r="106" spans="2:12" ht="28.5" x14ac:dyDescent="0.2">
      <c r="B106" s="146" t="str">
        <f>'3. Role assessment'!A99</f>
        <v>State Agencies</v>
      </c>
      <c r="C106" s="147" t="str">
        <f>'3. Role assessment'!B99</f>
        <v>Railway Accident Investigation Unit (RAIU)</v>
      </c>
      <c r="D106" s="148" t="str">
        <f>'3. Role assessment'!C99</f>
        <v>External</v>
      </c>
      <c r="E106" s="147" t="str" cm="1">
        <f t="array" ref="E106">_xlfn.IFS(AND('3. Role assessment'!D99="Y",AND('3. Role assessment'!F99="N",'3. Role assessment'!H99="N",'3. Role assessment'!I99="N",'3. Role assessment'!J99="N",'3. Role assessment'!K99="N")),"N",OR('3. Role assessment'!D99="N",'3. Role assessment'!F99="Y",'3. Role assessment'!H99="Y",'3. Role assessment'!I99="Y",'3. Role assessment'!J99="Y",'3. Role assessment'!K99="Y"),"Y",'3. Role assessment'!D99="","")</f>
        <v>Y</v>
      </c>
      <c r="F106" s="147" t="str">
        <f t="shared" si="5"/>
        <v>Y</v>
      </c>
      <c r="G106" s="148" t="str" cm="1">
        <f t="array" ref="G106">_xlfn.IFS('3. Role assessment'!L99="Y","High",'3. Role assessment'!L99="N","Low",'3. Role assessment'!L99="","")</f>
        <v>High</v>
      </c>
      <c r="H106" s="147" t="str" cm="1">
        <f t="array" ref="H106">_xlfn.IFS(AND(F106="Y",G106="High"),"High",OR(F106="Y",G106="High"),"Medium",AND(F106="N",G106="Low"),"Low")</f>
        <v>High</v>
      </c>
      <c r="I106" s="150" t="str" cm="1">
        <f t="array" ref="I106">_xlfn.IFS(H106="Low","Low risk - under watching brief",H106="High","High risk - being taken forward",H106="Medium","Please manually enter 'Medium risk - under watching brief' or 'Medium risk - being taken forward'")</f>
        <v>High risk - being taken forward</v>
      </c>
      <c r="J106" s="150"/>
      <c r="K106" s="151" t="str">
        <f t="shared" si="7"/>
        <v>Influence</v>
      </c>
      <c r="L106" s="147" t="str">
        <f t="shared" si="8"/>
        <v>Influence</v>
      </c>
    </row>
    <row r="107" spans="2:12" ht="16.5" customHeight="1" x14ac:dyDescent="0.2">
      <c r="B107" s="146" t="str">
        <f>'3. Role assessment'!A100</f>
        <v>State Agencies</v>
      </c>
      <c r="C107" s="147" t="str">
        <f>'3. Role assessment'!B100</f>
        <v>An Garda Siochana (Police)</v>
      </c>
      <c r="D107" s="148" t="str">
        <f>'3. Role assessment'!C100</f>
        <v>External</v>
      </c>
      <c r="E107" s="147" t="str" cm="1">
        <f t="array" ref="E107">_xlfn.IFS(AND('3. Role assessment'!D100="Y",AND('3. Role assessment'!F100="N",'3. Role assessment'!H100="N",'3. Role assessment'!I100="N",'3. Role assessment'!J100="N",'3. Role assessment'!K100="N")),"N",OR('3. Role assessment'!D100="N",'3. Role assessment'!F100="Y",'3. Role assessment'!H100="Y",'3. Role assessment'!I100="Y",'3. Role assessment'!J100="Y",'3. Role assessment'!K100="Y"),"Y",'3. Role assessment'!D100="","")</f>
        <v>Y</v>
      </c>
      <c r="F107" s="147" t="str">
        <f t="shared" si="5"/>
        <v>Y</v>
      </c>
      <c r="G107" s="148" t="str" cm="1">
        <f t="array" ref="G107">_xlfn.IFS('3. Role assessment'!L100="Y","High",'3. Role assessment'!L100="N","Low",'3. Role assessment'!L100="","")</f>
        <v>High</v>
      </c>
      <c r="H107" s="147" t="str" cm="1">
        <f t="array" ref="H107">_xlfn.IFS(AND(F107="Y",G107="High"),"High",OR(F107="Y",G107="High"),"Medium",AND(F107="N",G107="Low"),"Low")</f>
        <v>High</v>
      </c>
      <c r="I107" s="150" t="str" cm="1">
        <f t="array" ref="I107">_xlfn.IFS(H107="Low","Low risk - under watching brief",H107="High","High risk - being taken forward",H107="Medium","Please manually enter 'Medium risk - under watching brief' or 'Medium risk - being taken forward'")</f>
        <v>High risk - being taken forward</v>
      </c>
      <c r="J107" s="150"/>
      <c r="K107" s="151" t="str">
        <f t="shared" si="7"/>
        <v>Influence</v>
      </c>
      <c r="L107" s="147" t="str">
        <f t="shared" si="8"/>
        <v>Influence</v>
      </c>
    </row>
    <row r="108" spans="2:12" ht="28.5" x14ac:dyDescent="0.2">
      <c r="B108" s="146" t="str">
        <f>'3. Role assessment'!A101</f>
        <v>State Agencies</v>
      </c>
      <c r="C108" s="147" t="str">
        <f>'3. Role assessment'!B101</f>
        <v>NISO (National Irish Safety Organisation)</v>
      </c>
      <c r="D108" s="148" t="str">
        <f>'3. Role assessment'!C101</f>
        <v>External</v>
      </c>
      <c r="E108" s="147" t="str" cm="1">
        <f t="array" ref="E108">_xlfn.IFS(AND('3. Role assessment'!D101="Y",AND('3. Role assessment'!F101="N",'3. Role assessment'!H101="N",'3. Role assessment'!I101="N",'3. Role assessment'!J101="N",'3. Role assessment'!K101="N")),"N",OR('3. Role assessment'!D101="N",'3. Role assessment'!F101="Y",'3. Role assessment'!H101="Y",'3. Role assessment'!I101="Y",'3. Role assessment'!J101="Y",'3. Role assessment'!K101="Y"),"Y",'3. Role assessment'!D101="","")</f>
        <v>N</v>
      </c>
      <c r="F108" s="147" t="str">
        <f t="shared" si="5"/>
        <v>N</v>
      </c>
      <c r="G108" s="148" t="str" cm="1">
        <f t="array" ref="G108">_xlfn.IFS('3. Role assessment'!L101="Y","High",'3. Role assessment'!L101="N","Low",'3. Role assessment'!L101="","")</f>
        <v>Low</v>
      </c>
      <c r="H108" s="147" t="str" cm="1">
        <f t="array" ref="H108">_xlfn.IFS(AND(F108="Y",G108="High"),"High",OR(F108="Y",G108="High"),"Medium",AND(F108="N",G108="Low"),"Low")</f>
        <v>Low</v>
      </c>
      <c r="I108" s="150" t="str" cm="1">
        <f t="array" ref="I108">_xlfn.IFS(H108="Low","Low risk - under watching brief",H108="High","High risk - being taken forward",H108="Medium","Please manually enter 'Medium risk - under watching brief' or 'Medium risk - being taken forward'")</f>
        <v>Low risk - under watching brief</v>
      </c>
      <c r="J108" s="150"/>
      <c r="K108" s="151" t="str">
        <f t="shared" si="7"/>
        <v>Influence</v>
      </c>
      <c r="L108" s="147" t="str">
        <f t="shared" si="8"/>
        <v>Influence</v>
      </c>
    </row>
    <row r="109" spans="2:12" s="158" customFormat="1" ht="17.25" customHeight="1" x14ac:dyDescent="0.2">
      <c r="B109" s="146" t="str">
        <f>'3. Role assessment'!A102</f>
        <v>State Agencies</v>
      </c>
      <c r="C109" s="147" t="str">
        <f>'3. Role assessment'!B102</f>
        <v>IDA</v>
      </c>
      <c r="D109" s="148" t="str">
        <f>'3. Role assessment'!C102</f>
        <v>External</v>
      </c>
      <c r="E109" s="147" t="str" cm="1">
        <f t="array" ref="E109">_xlfn.IFS(AND('3. Role assessment'!D102="Y",AND('3. Role assessment'!F102="N",'3. Role assessment'!H102="N",'3. Role assessment'!I102="N",'3. Role assessment'!J102="N",'3. Role assessment'!K102="N")),"N",OR('3. Role assessment'!D102="N",'3. Role assessment'!F102="Y",'3. Role assessment'!H102="Y",'3. Role assessment'!I102="Y",'3. Role assessment'!J102="Y",'3. Role assessment'!K102="Y"),"Y",'3. Role assessment'!D102="","")</f>
        <v>N</v>
      </c>
      <c r="F109" s="147" t="str">
        <f t="shared" ref="F109:F138" si="9">E109</f>
        <v>N</v>
      </c>
      <c r="G109" s="148" t="str" cm="1">
        <f t="array" ref="G109">_xlfn.IFS('3. Role assessment'!L102="Y","High",'3. Role assessment'!L102="N","Low",'3. Role assessment'!L102="","")</f>
        <v>Low</v>
      </c>
      <c r="H109" s="147" t="str" cm="1">
        <f t="array" ref="H109">_xlfn.IFS(AND(F109="Y",G109="High"),"High",OR(F109="Y",G109="High"),"Medium",AND(F109="N",G109="Low"),"Low")</f>
        <v>Low</v>
      </c>
      <c r="I109" s="150" t="str" cm="1">
        <f t="array" ref="I109">_xlfn.IFS(H109="Low","Low risk - under watching brief",H109="High","High risk - being taken forward",H109="Medium","Please manually enter 'Medium risk - under watching brief' or 'Medium risk - being taken forward'")</f>
        <v>Low risk - under watching brief</v>
      </c>
      <c r="J109" s="141"/>
      <c r="K109" s="151" t="str">
        <f t="shared" si="7"/>
        <v>Influence</v>
      </c>
      <c r="L109" s="147" t="str">
        <f t="shared" si="8"/>
        <v>Influence</v>
      </c>
    </row>
    <row r="110" spans="2:12" ht="26.25" customHeight="1" x14ac:dyDescent="0.2">
      <c r="B110" s="146" t="str">
        <f>'3. Role assessment'!A103</f>
        <v>State Agencies</v>
      </c>
      <c r="C110" s="147" t="str">
        <f>'3. Role assessment'!B103</f>
        <v>RSA (Driving test)</v>
      </c>
      <c r="D110" s="148" t="str">
        <f>'3. Role assessment'!C103</f>
        <v>External</v>
      </c>
      <c r="E110" s="147" t="str" cm="1">
        <f t="array" ref="E110">_xlfn.IFS(AND('3. Role assessment'!D103="Y",AND('3. Role assessment'!F103="N",'3. Role assessment'!H103="N",'3. Role assessment'!I103="N",'3. Role assessment'!J103="N",'3. Role assessment'!K103="N")),"N",OR('3. Role assessment'!D103="N",'3. Role assessment'!F103="Y",'3. Role assessment'!H103="Y",'3. Role assessment'!I103="Y",'3. Role assessment'!J103="Y",'3. Role assessment'!K103="Y"),"Y",'3. Role assessment'!D103="","")</f>
        <v>Y</v>
      </c>
      <c r="F110" s="147" t="str">
        <f t="shared" si="9"/>
        <v>Y</v>
      </c>
      <c r="G110" s="148" t="str" cm="1">
        <f t="array" ref="G110">_xlfn.IFS('3. Role assessment'!L103="Y","High",'3. Role assessment'!L103="N","Low",'3. Role assessment'!L103="","")</f>
        <v>Low</v>
      </c>
      <c r="H110" s="147" t="str" cm="1">
        <f t="array" ref="H110">_xlfn.IFS(AND(F110="Y",G110="High"),"High",OR(F110="Y",G110="High"),"Medium",AND(F110="N",G110="Low"),"Low")</f>
        <v>Medium</v>
      </c>
      <c r="I110" s="150" t="s">
        <v>309</v>
      </c>
      <c r="J110" s="150" t="s">
        <v>320</v>
      </c>
      <c r="K110" s="151" t="str">
        <f t="shared" si="7"/>
        <v>Influence</v>
      </c>
      <c r="L110" s="147" t="str">
        <f t="shared" si="8"/>
        <v>Influence</v>
      </c>
    </row>
    <row r="111" spans="2:12" ht="17.25" customHeight="1" x14ac:dyDescent="0.2">
      <c r="B111" s="146" t="str">
        <f>'3. Role assessment'!A104</f>
        <v>State Agencies</v>
      </c>
      <c r="C111" s="147" t="str">
        <f>'3. Role assessment'!B104</f>
        <v>Health Service Executive</v>
      </c>
      <c r="D111" s="148" t="str">
        <f>'3. Role assessment'!C104</f>
        <v>External</v>
      </c>
      <c r="E111" s="147" t="str" cm="1">
        <f t="array" ref="E111">_xlfn.IFS(AND('3. Role assessment'!D104="Y",AND('3. Role assessment'!F104="N",'3. Role assessment'!H104="N",'3. Role assessment'!I104="N",'3. Role assessment'!J104="N",'3. Role assessment'!K104="N")),"N",OR('3. Role assessment'!D104="N",'3. Role assessment'!F104="Y",'3. Role assessment'!H104="Y",'3. Role assessment'!I104="Y",'3. Role assessment'!J104="Y",'3. Role assessment'!K104="Y"),"Y",'3. Role assessment'!D104="","")</f>
        <v>Y</v>
      </c>
      <c r="F111" s="147" t="str">
        <f t="shared" si="9"/>
        <v>Y</v>
      </c>
      <c r="G111" s="148" t="str" cm="1">
        <f t="array" ref="G111">_xlfn.IFS('3. Role assessment'!L104="Y","High",'3. Role assessment'!L104="N","Low",'3. Role assessment'!L104="","")</f>
        <v>High</v>
      </c>
      <c r="H111" s="147" t="str" cm="1">
        <f t="array" ref="H111">_xlfn.IFS(AND(F111="Y",G111="High"),"High",OR(F111="Y",G111="High"),"Medium",AND(F111="N",G111="Low"),"Low")</f>
        <v>High</v>
      </c>
      <c r="I111" s="150" t="str" cm="1">
        <f t="array" ref="I111">_xlfn.IFS(H111="Low","Low risk - under watching brief",H111="High","High risk - being taken forward",H111="Medium","Please manually enter 'Medium risk - under watching brief' or 'Medium risk - being taken forward'")</f>
        <v>High risk - being taken forward</v>
      </c>
      <c r="J111" s="141"/>
      <c r="K111" s="151" t="str">
        <f t="shared" si="7"/>
        <v>Influence</v>
      </c>
      <c r="L111" s="147" t="str">
        <f t="shared" si="8"/>
        <v>Influence</v>
      </c>
    </row>
    <row r="112" spans="2:12" s="158" customFormat="1" ht="16.5" customHeight="1" x14ac:dyDescent="0.2">
      <c r="B112" s="146" t="str">
        <f>'3. Role assessment'!A105</f>
        <v>State Agencies</v>
      </c>
      <c r="C112" s="147" t="str">
        <f>'3. Role assessment'!B105</f>
        <v>ESB Networks Ireland</v>
      </c>
      <c r="D112" s="148" t="str">
        <f>'3. Role assessment'!C105</f>
        <v>External</v>
      </c>
      <c r="E112" s="147" t="str" cm="1">
        <f t="array" ref="E112">_xlfn.IFS(AND('3. Role assessment'!D105="Y",AND('3. Role assessment'!F105="N",'3. Role assessment'!H105="N",'3. Role assessment'!I105="N",'3. Role assessment'!J105="N",'3. Role assessment'!K105="N")),"N",OR('3. Role assessment'!D105="N",'3. Role assessment'!F105="Y",'3. Role assessment'!H105="Y",'3. Role assessment'!I105="Y",'3. Role assessment'!J105="Y",'3. Role assessment'!K105="Y"),"Y",'3. Role assessment'!D105="","")</f>
        <v>Y</v>
      </c>
      <c r="F112" s="147" t="str">
        <f t="shared" si="9"/>
        <v>Y</v>
      </c>
      <c r="G112" s="148" t="str" cm="1">
        <f t="array" ref="G112">_xlfn.IFS('3. Role assessment'!L105="Y","High",'3. Role assessment'!L105="N","Low",'3. Role assessment'!L105="","")</f>
        <v>High</v>
      </c>
      <c r="H112" s="147" t="str" cm="1">
        <f t="array" ref="H112">_xlfn.IFS(AND(F112="Y",G112="High"),"High",OR(F112="Y",G112="High"),"Medium",AND(F112="N",G112="Low"),"Low")</f>
        <v>High</v>
      </c>
      <c r="I112" s="150" t="str" cm="1">
        <f t="array" ref="I112">_xlfn.IFS(H112="Low","Low risk - under watching brief",H112="High","High risk - being taken forward",H112="Medium","Please manually enter 'Medium risk - under watching brief' or 'Medium risk - being taken forward'")</f>
        <v>High risk - being taken forward</v>
      </c>
      <c r="J112" s="150"/>
      <c r="K112" s="151" t="str">
        <f t="shared" si="7"/>
        <v>Influence</v>
      </c>
      <c r="L112" s="147" t="str">
        <f t="shared" si="8"/>
        <v>Influence</v>
      </c>
    </row>
    <row r="113" spans="2:12" ht="30" customHeight="1" x14ac:dyDescent="0.2">
      <c r="B113" s="146" t="str">
        <f>'3. Role assessment'!A106</f>
        <v>Environmental NGOs</v>
      </c>
      <c r="C113" s="147" t="str">
        <f>'3. Role assessment'!B106</f>
        <v>Environmental NGOs</v>
      </c>
      <c r="D113" s="148" t="str">
        <f>'3. Role assessment'!C106</f>
        <v>External</v>
      </c>
      <c r="E113" s="147" t="str" cm="1">
        <f t="array" ref="E113">_xlfn.IFS(AND('3. Role assessment'!D106="Y",AND('3. Role assessment'!F106="N",'3. Role assessment'!H106="N",'3. Role assessment'!I106="N",'3. Role assessment'!J106="N",'3. Role assessment'!K106="N")),"N",OR('3. Role assessment'!D106="N",'3. Role assessment'!F106="Y",'3. Role assessment'!H106="Y",'3. Role assessment'!I106="Y",'3. Role assessment'!J106="Y",'3. Role assessment'!K106="Y"),"Y",'3. Role assessment'!D106="","")</f>
        <v>Y</v>
      </c>
      <c r="F113" s="147" t="str">
        <f t="shared" si="9"/>
        <v>Y</v>
      </c>
      <c r="G113" s="148" t="str" cm="1">
        <f t="array" ref="G113">_xlfn.IFS('3. Role assessment'!L106="Y","High",'3. Role assessment'!L106="N","Low",'3. Role assessment'!L106="","")</f>
        <v>Low</v>
      </c>
      <c r="H113" s="147" t="str" cm="1">
        <f t="array" ref="H113">_xlfn.IFS(AND(F113="Y",G113="High"),"High",OR(F113="Y",G113="High"),"Medium",AND(F113="N",G113="Low"),"Low")</f>
        <v>Medium</v>
      </c>
      <c r="I113" s="150" t="s">
        <v>309</v>
      </c>
      <c r="J113" s="150" t="s">
        <v>320</v>
      </c>
      <c r="K113" s="151" t="str">
        <f t="shared" si="7"/>
        <v>Influence</v>
      </c>
      <c r="L113" s="147" t="str">
        <f t="shared" si="8"/>
        <v>Influence</v>
      </c>
    </row>
    <row r="114" spans="2:12" ht="28.5" x14ac:dyDescent="0.2">
      <c r="B114" s="146" t="str">
        <f>'3. Role assessment'!A107</f>
        <v>Special Interest Group</v>
      </c>
      <c r="C114" s="147" t="str">
        <f>'3. Role assessment'!B107</f>
        <v>IRHA (Irish Road Haulage Association)</v>
      </c>
      <c r="D114" s="148" t="str">
        <f>'3. Role assessment'!C107</f>
        <v>External</v>
      </c>
      <c r="E114" s="147" t="str" cm="1">
        <f t="array" ref="E114">_xlfn.IFS(AND('3. Role assessment'!D107="Y",AND('3. Role assessment'!F107="N",'3. Role assessment'!H107="N",'3. Role assessment'!I107="N",'3. Role assessment'!J107="N",'3. Role assessment'!K107="N")),"N",OR('3. Role assessment'!D107="N",'3. Role assessment'!F107="Y",'3. Role assessment'!H107="Y",'3. Role assessment'!I107="Y",'3. Role assessment'!J107="Y",'3. Role assessment'!K107="Y"),"Y",'3. Role assessment'!D107="","")</f>
        <v>N</v>
      </c>
      <c r="F114" s="147" t="str">
        <f t="shared" si="9"/>
        <v>N</v>
      </c>
      <c r="G114" s="148" t="str" cm="1">
        <f t="array" ref="G114">_xlfn.IFS('3. Role assessment'!L107="Y","High",'3. Role assessment'!L107="N","Low",'3. Role assessment'!L107="","")</f>
        <v>Low</v>
      </c>
      <c r="H114" s="147" t="str" cm="1">
        <f t="array" ref="H114">_xlfn.IFS(AND(F114="Y",G114="High"),"High",OR(F114="Y",G114="High"),"Medium",AND(F114="N",G114="Low"),"Low")</f>
        <v>Low</v>
      </c>
      <c r="I114" s="150" t="str" cm="1">
        <f t="array" ref="I114">_xlfn.IFS(H114="Low","Low risk - under watching brief",H114="High","High risk - being taken forward",H114="Medium","Please manually enter 'Medium risk - under watching brief' or 'Medium risk - being taken forward'")</f>
        <v>Low risk - under watching brief</v>
      </c>
      <c r="J114" s="150"/>
      <c r="K114" s="151" t="str">
        <f t="shared" si="7"/>
        <v>Influence</v>
      </c>
      <c r="L114" s="147" t="str">
        <f t="shared" si="8"/>
        <v>Influence</v>
      </c>
    </row>
    <row r="115" spans="2:12" ht="16.5" customHeight="1" x14ac:dyDescent="0.2">
      <c r="B115" s="146" t="str">
        <f>'3. Role assessment'!A108</f>
        <v>Special Interest Group</v>
      </c>
      <c r="C115" s="147" t="str">
        <f>'3. Role assessment'!B108</f>
        <v>Engineers Ireland</v>
      </c>
      <c r="D115" s="148" t="str">
        <f>'3. Role assessment'!C108</f>
        <v>External</v>
      </c>
      <c r="E115" s="147" t="str" cm="1">
        <f t="array" ref="E115">_xlfn.IFS(AND('3. Role assessment'!D108="Y",AND('3. Role assessment'!F108="N",'3. Role assessment'!H108="N",'3. Role assessment'!I108="N",'3. Role assessment'!J108="N",'3. Role assessment'!K108="N")),"N",OR('3. Role assessment'!D108="N",'3. Role assessment'!F108="Y",'3. Role assessment'!H108="Y",'3. Role assessment'!I108="Y",'3. Role assessment'!J108="Y",'3. Role assessment'!K108="Y"),"Y",'3. Role assessment'!D108="","")</f>
        <v>N</v>
      </c>
      <c r="F115" s="147" t="str">
        <f t="shared" si="9"/>
        <v>N</v>
      </c>
      <c r="G115" s="148" t="str" cm="1">
        <f t="array" ref="G115">_xlfn.IFS('3. Role assessment'!L108="Y","High",'3. Role assessment'!L108="N","Low",'3. Role assessment'!L108="","")</f>
        <v>Low</v>
      </c>
      <c r="H115" s="147" t="str" cm="1">
        <f t="array" ref="H115">_xlfn.IFS(AND(F115="Y",G115="High"),"High",OR(F115="Y",G115="High"),"Medium",AND(F115="N",G115="Low"),"Low")</f>
        <v>Low</v>
      </c>
      <c r="I115" s="150" t="str" cm="1">
        <f t="array" ref="I115">_xlfn.IFS(H115="Low","Low risk - under watching brief",H115="High","High risk - being taken forward",H115="Medium","Please manually enter 'Medium risk - under watching brief' or 'Medium risk - being taken forward'")</f>
        <v>Low risk - under watching brief</v>
      </c>
      <c r="J115" s="150"/>
      <c r="K115" s="151" t="str">
        <f t="shared" si="7"/>
        <v>Influence</v>
      </c>
      <c r="L115" s="147" t="str">
        <f t="shared" si="8"/>
        <v>Influence</v>
      </c>
    </row>
    <row r="116" spans="2:12" ht="28.5" x14ac:dyDescent="0.2">
      <c r="B116" s="146" t="str">
        <f>'3. Role assessment'!A109</f>
        <v>Special Interest Group</v>
      </c>
      <c r="C116" s="147" t="str">
        <f>'3. Role assessment'!B109</f>
        <v>CIF (Construction Industry Federation)</v>
      </c>
      <c r="D116" s="148" t="str">
        <f>'3. Role assessment'!C109</f>
        <v>External</v>
      </c>
      <c r="E116" s="147" t="str" cm="1">
        <f t="array" ref="E116">_xlfn.IFS(AND('3. Role assessment'!D109="Y",AND('3. Role assessment'!F109="N",'3. Role assessment'!H109="N",'3. Role assessment'!I109="N",'3. Role assessment'!J109="N",'3. Role assessment'!K109="N")),"N",OR('3. Role assessment'!D109="N",'3. Role assessment'!F109="Y",'3. Role assessment'!H109="Y",'3. Role assessment'!I109="Y",'3. Role assessment'!J109="Y",'3. Role assessment'!K109="Y"),"Y",'3. Role assessment'!D109="","")</f>
        <v>N</v>
      </c>
      <c r="F116" s="147" t="str">
        <f t="shared" si="9"/>
        <v>N</v>
      </c>
      <c r="G116" s="148" t="str" cm="1">
        <f t="array" ref="G116">_xlfn.IFS('3. Role assessment'!L109="Y","High",'3. Role assessment'!L109="N","Low",'3. Role assessment'!L109="","")</f>
        <v>Low</v>
      </c>
      <c r="H116" s="147" t="str" cm="1">
        <f t="array" ref="H116">_xlfn.IFS(AND(F116="Y",G116="High"),"High",OR(F116="Y",G116="High"),"Medium",AND(F116="N",G116="Low"),"Low")</f>
        <v>Low</v>
      </c>
      <c r="I116" s="150" t="str" cm="1">
        <f t="array" ref="I116">_xlfn.IFS(H116="Low","Low risk - under watching brief",H116="High","High risk - being taken forward",H116="Medium","Please manually enter 'Medium risk - under watching brief' or 'Medium risk - being taken forward'")</f>
        <v>Low risk - under watching brief</v>
      </c>
      <c r="J116" s="150"/>
      <c r="K116" s="151" t="str">
        <f t="shared" si="7"/>
        <v>Influence</v>
      </c>
      <c r="L116" s="147" t="str">
        <f t="shared" si="8"/>
        <v>Influence</v>
      </c>
    </row>
    <row r="117" spans="2:12" ht="28.5" x14ac:dyDescent="0.2">
      <c r="B117" s="146" t="str">
        <f>'3. Role assessment'!A110</f>
        <v>Special Interest Group</v>
      </c>
      <c r="C117" s="147" t="str">
        <f>'3. Role assessment'!B110</f>
        <v>Irish Asphalt Pavement Producers Association (IAPA)</v>
      </c>
      <c r="D117" s="148" t="str">
        <f>'3. Role assessment'!C110</f>
        <v>External</v>
      </c>
      <c r="E117" s="147" t="str" cm="1">
        <f t="array" ref="E117">_xlfn.IFS(AND('3. Role assessment'!D110="Y",AND('3. Role assessment'!F110="N",'3. Role assessment'!H110="N",'3. Role assessment'!I110="N",'3. Role assessment'!J110="N",'3. Role assessment'!K110="N")),"N",OR('3. Role assessment'!D110="N",'3. Role assessment'!F110="Y",'3. Role assessment'!H110="Y",'3. Role assessment'!I110="Y",'3. Role assessment'!J110="Y",'3. Role assessment'!K110="Y"),"Y",'3. Role assessment'!D110="","")</f>
        <v>N</v>
      </c>
      <c r="F117" s="147" t="str">
        <f t="shared" si="9"/>
        <v>N</v>
      </c>
      <c r="G117" s="148" t="str" cm="1">
        <f t="array" ref="G117">_xlfn.IFS('3. Role assessment'!L110="Y","High",'3. Role assessment'!L110="N","Low",'3. Role assessment'!L110="","")</f>
        <v>Low</v>
      </c>
      <c r="H117" s="147" t="str" cm="1">
        <f t="array" ref="H117">_xlfn.IFS(AND(F117="Y",G117="High"),"High",OR(F117="Y",G117="High"),"Medium",AND(F117="N",G117="Low"),"Low")</f>
        <v>Low</v>
      </c>
      <c r="I117" s="150" t="str" cm="1">
        <f t="array" ref="I117">_xlfn.IFS(H117="Low","Low risk - under watching brief",H117="High","High risk - being taken forward",H117="Medium","Please manually enter 'Medium risk - under watching brief' or 'Medium risk - being taken forward'")</f>
        <v>Low risk - under watching brief</v>
      </c>
      <c r="J117" s="150"/>
      <c r="K117" s="151" t="str">
        <f t="shared" si="7"/>
        <v>Influence</v>
      </c>
      <c r="L117" s="147" t="str">
        <f t="shared" si="8"/>
        <v>Influence</v>
      </c>
    </row>
    <row r="118" spans="2:12" ht="28.5" x14ac:dyDescent="0.2">
      <c r="B118" s="146" t="str">
        <f>'3. Role assessment'!A111</f>
        <v>Special Interest Group</v>
      </c>
      <c r="C118" s="147" t="str">
        <f>'3. Role assessment'!B111</f>
        <v>CILT Chartered Institute of Logistics &amp; Transport Ireland)</v>
      </c>
      <c r="D118" s="148" t="str">
        <f>'3. Role assessment'!C111</f>
        <v>External</v>
      </c>
      <c r="E118" s="147" t="str" cm="1">
        <f t="array" ref="E118">_xlfn.IFS(AND('3. Role assessment'!D111="Y",AND('3. Role assessment'!F111="N",'3. Role assessment'!H111="N",'3. Role assessment'!I111="N",'3. Role assessment'!J111="N",'3. Role assessment'!K111="N")),"N",OR('3. Role assessment'!D111="N",'3. Role assessment'!F111="Y",'3. Role assessment'!H111="Y",'3. Role assessment'!I111="Y",'3. Role assessment'!J111="Y",'3. Role assessment'!K111="Y"),"Y",'3. Role assessment'!D111="","")</f>
        <v>N</v>
      </c>
      <c r="F118" s="147" t="str">
        <f t="shared" si="9"/>
        <v>N</v>
      </c>
      <c r="G118" s="148" t="str" cm="1">
        <f t="array" ref="G118">_xlfn.IFS('3. Role assessment'!L111="Y","High",'3. Role assessment'!L111="N","Low",'3. Role assessment'!L111="","")</f>
        <v>Low</v>
      </c>
      <c r="H118" s="147" t="str" cm="1">
        <f t="array" ref="H118">_xlfn.IFS(AND(F118="Y",G118="High"),"High",OR(F118="Y",G118="High"),"Medium",AND(F118="N",G118="Low"),"Low")</f>
        <v>Low</v>
      </c>
      <c r="I118" s="150" t="str" cm="1">
        <f t="array" ref="I118">_xlfn.IFS(H118="Low","Low risk - under watching brief",H118="High","High risk - being taken forward",H118="Medium","Please manually enter 'Medium risk - under watching brief' or 'Medium risk - being taken forward'")</f>
        <v>Low risk - under watching brief</v>
      </c>
      <c r="J118" s="141"/>
      <c r="K118" s="151" t="str">
        <f t="shared" si="7"/>
        <v>Influence</v>
      </c>
      <c r="L118" s="147" t="str">
        <f t="shared" si="8"/>
        <v>Influence</v>
      </c>
    </row>
    <row r="119" spans="2:12" ht="18" customHeight="1" x14ac:dyDescent="0.2">
      <c r="B119" s="146" t="str">
        <f>'3. Role assessment'!A112</f>
        <v>Special Interest Group</v>
      </c>
      <c r="C119" s="147" t="str">
        <f>'3. Role assessment'!B112</f>
        <v>Royal Irish Academy</v>
      </c>
      <c r="D119" s="148" t="str">
        <f>'3. Role assessment'!C112</f>
        <v>External</v>
      </c>
      <c r="E119" s="147" t="str" cm="1">
        <f t="array" ref="E119">_xlfn.IFS(AND('3. Role assessment'!D112="Y",AND('3. Role assessment'!F112="N",'3. Role assessment'!H112="N",'3. Role assessment'!I112="N",'3. Role assessment'!J112="N",'3. Role assessment'!K112="N")),"N",OR('3. Role assessment'!D112="N",'3. Role assessment'!F112="Y",'3. Role assessment'!H112="Y",'3. Role assessment'!I112="Y",'3. Role assessment'!J112="Y",'3. Role assessment'!K112="Y"),"Y",'3. Role assessment'!D112="","")</f>
        <v>N</v>
      </c>
      <c r="F119" s="147" t="str">
        <f t="shared" si="9"/>
        <v>N</v>
      </c>
      <c r="G119" s="148" t="str" cm="1">
        <f t="array" ref="G119">_xlfn.IFS('3. Role assessment'!L112="Y","High",'3. Role assessment'!L112="N","Low",'3. Role assessment'!L112="","")</f>
        <v>Low</v>
      </c>
      <c r="H119" s="147" t="str" cm="1">
        <f t="array" ref="H119">_xlfn.IFS(AND(F119="Y",G119="High"),"High",OR(F119="Y",G119="High"),"Medium",AND(F119="N",G119="Low"),"Low")</f>
        <v>Low</v>
      </c>
      <c r="I119" s="150" t="str" cm="1">
        <f t="array" ref="I119">_xlfn.IFS(H119="Low","Low risk - under watching brief",H119="High","High risk - being taken forward",H119="Medium","Please manually enter 'Medium risk - under watching brief' or 'Medium risk - being taken forward'")</f>
        <v>Low risk - under watching brief</v>
      </c>
      <c r="J119" s="150"/>
      <c r="K119" s="151" t="str">
        <f t="shared" si="7"/>
        <v>Influence</v>
      </c>
      <c r="L119" s="147" t="str">
        <f t="shared" si="8"/>
        <v>Influence</v>
      </c>
    </row>
    <row r="120" spans="2:12" ht="27" customHeight="1" x14ac:dyDescent="0.2">
      <c r="B120" s="146" t="str">
        <f>'3. Role assessment'!A113</f>
        <v>Special Interest Group</v>
      </c>
      <c r="C120" s="147" t="str">
        <f>'3. Role assessment'!B113</f>
        <v>Cycling</v>
      </c>
      <c r="D120" s="148" t="str">
        <f>'3. Role assessment'!C113</f>
        <v>External</v>
      </c>
      <c r="E120" s="147" t="str" cm="1">
        <f t="array" ref="E120">_xlfn.IFS(AND('3. Role assessment'!D113="Y",AND('3. Role assessment'!F113="N",'3. Role assessment'!H113="N",'3. Role assessment'!I113="N",'3. Role assessment'!J113="N",'3. Role assessment'!K113="N")),"N",OR('3. Role assessment'!D113="N",'3. Role assessment'!F113="Y",'3. Role assessment'!H113="Y",'3. Role assessment'!I113="Y",'3. Role assessment'!J113="Y",'3. Role assessment'!K113="Y"),"Y",'3. Role assessment'!D113="","")</f>
        <v>Y</v>
      </c>
      <c r="F120" s="147" t="str">
        <f t="shared" si="9"/>
        <v>Y</v>
      </c>
      <c r="G120" s="148" t="str" cm="1">
        <f t="array" ref="G120">_xlfn.IFS('3. Role assessment'!L113="Y","High",'3. Role assessment'!L113="N","Low",'3. Role assessment'!L113="","")</f>
        <v>Low</v>
      </c>
      <c r="H120" s="147" t="str" cm="1">
        <f t="array" ref="H120">_xlfn.IFS(AND(F120="Y",G120="High"),"High",OR(F120="Y",G120="High"),"Medium",AND(F120="N",G120="Low"),"Low")</f>
        <v>Medium</v>
      </c>
      <c r="I120" s="150" t="s">
        <v>309</v>
      </c>
      <c r="J120" s="150" t="s">
        <v>320</v>
      </c>
      <c r="K120" s="151" t="str">
        <f t="shared" si="7"/>
        <v>Influence</v>
      </c>
      <c r="L120" s="147" t="str">
        <f t="shared" si="8"/>
        <v>Influence</v>
      </c>
    </row>
    <row r="121" spans="2:12" ht="18.75" customHeight="1" x14ac:dyDescent="0.2">
      <c r="B121" s="146" t="str">
        <f>'3. Role assessment'!A114</f>
        <v>Special Interest Group</v>
      </c>
      <c r="C121" s="147" t="str">
        <f>'3. Role assessment'!B114</f>
        <v>AA</v>
      </c>
      <c r="D121" s="148" t="str">
        <f>'3. Role assessment'!C114</f>
        <v>External</v>
      </c>
      <c r="E121" s="147" t="str" cm="1">
        <f t="array" ref="E121">_xlfn.IFS(AND('3. Role assessment'!D114="Y",AND('3. Role assessment'!F114="N",'3. Role assessment'!H114="N",'3. Role assessment'!I114="N",'3. Role assessment'!J114="N",'3. Role assessment'!K114="N")),"N",OR('3. Role assessment'!D114="N",'3. Role assessment'!F114="Y",'3. Role assessment'!H114="Y",'3. Role assessment'!I114="Y",'3. Role assessment'!J114="Y",'3. Role assessment'!K114="Y"),"Y",'3. Role assessment'!D114="","")</f>
        <v>Y</v>
      </c>
      <c r="F121" s="147" t="str">
        <f t="shared" si="9"/>
        <v>Y</v>
      </c>
      <c r="G121" s="148" t="str" cm="1">
        <f t="array" ref="G121">_xlfn.IFS('3. Role assessment'!L114="Y","High",'3. Role assessment'!L114="N","Low",'3. Role assessment'!L114="","")</f>
        <v>High</v>
      </c>
      <c r="H121" s="147" t="str" cm="1">
        <f t="array" ref="H121">_xlfn.IFS(AND(F121="Y",G121="High"),"High",OR(F121="Y",G121="High"),"Medium",AND(F121="N",G121="Low"),"Low")</f>
        <v>High</v>
      </c>
      <c r="I121" s="150" t="str" cm="1">
        <f t="array" ref="I121">_xlfn.IFS(H121="Low","Low risk - under watching brief",H121="High","High risk - being taken forward",H121="Medium","Please manually enter 'Medium risk - under watching brief' or 'Medium risk - being taken forward'")</f>
        <v>High risk - being taken forward</v>
      </c>
      <c r="J121" s="141"/>
      <c r="K121" s="151" t="str">
        <f t="shared" ref="K121:K138" si="10">IF(D121="Internal","Control","Influence")</f>
        <v>Influence</v>
      </c>
      <c r="L121" s="147" t="str">
        <f t="shared" ref="L121:L138" si="11">IF(D121="Internal","Control","Influence")</f>
        <v>Influence</v>
      </c>
    </row>
    <row r="122" spans="2:12" ht="27" customHeight="1" x14ac:dyDescent="0.2">
      <c r="B122" s="146" t="str">
        <f>'3. Role assessment'!A115</f>
        <v>Special Interest Group</v>
      </c>
      <c r="C122" s="147" t="str">
        <f>'3. Role assessment'!B115</f>
        <v>Ports</v>
      </c>
      <c r="D122" s="148" t="str">
        <f>'3. Role assessment'!C115</f>
        <v>External</v>
      </c>
      <c r="E122" s="147" t="str" cm="1">
        <f t="array" ref="E122">_xlfn.IFS(AND('3. Role assessment'!D115="Y",AND('3. Role assessment'!F115="N",'3. Role assessment'!H115="N",'3. Role assessment'!I115="N",'3. Role assessment'!J115="N",'3. Role assessment'!K115="N")),"N",OR('3. Role assessment'!D115="N",'3. Role assessment'!F115="Y",'3. Role assessment'!H115="Y",'3. Role assessment'!I115="Y",'3. Role assessment'!J115="Y",'3. Role assessment'!K115="Y"),"Y",'3. Role assessment'!D115="","")</f>
        <v>Y</v>
      </c>
      <c r="F122" s="147" t="str">
        <f t="shared" si="9"/>
        <v>Y</v>
      </c>
      <c r="G122" s="148" t="str" cm="1">
        <f t="array" ref="G122">_xlfn.IFS('3. Role assessment'!L115="Y","High",'3. Role assessment'!L115="N","Low",'3. Role assessment'!L115="","")</f>
        <v>Low</v>
      </c>
      <c r="H122" s="147" t="str" cm="1">
        <f t="array" ref="H122">_xlfn.IFS(AND(F122="Y",G122="High"),"High",OR(F122="Y",G122="High"),"Medium",AND(F122="N",G122="Low"),"Low")</f>
        <v>Medium</v>
      </c>
      <c r="I122" s="149" t="s">
        <v>307</v>
      </c>
      <c r="J122" s="149" t="s">
        <v>322</v>
      </c>
      <c r="K122" s="151" t="str">
        <f t="shared" si="10"/>
        <v>Influence</v>
      </c>
      <c r="L122" s="147" t="str">
        <f t="shared" si="11"/>
        <v>Influence</v>
      </c>
    </row>
    <row r="123" spans="2:12" ht="26.25" customHeight="1" x14ac:dyDescent="0.2">
      <c r="B123" s="146" t="str">
        <f>'3. Role assessment'!A116</f>
        <v>Special Interest Group</v>
      </c>
      <c r="C123" s="147" t="str">
        <f>'3. Role assessment'!B116</f>
        <v>Airports</v>
      </c>
      <c r="D123" s="148" t="str">
        <f>'3. Role assessment'!C116</f>
        <v>External</v>
      </c>
      <c r="E123" s="147" t="str" cm="1">
        <f t="array" ref="E123">_xlfn.IFS(AND('3. Role assessment'!D116="Y",AND('3. Role assessment'!F116="N",'3. Role assessment'!H116="N",'3. Role assessment'!I116="N",'3. Role assessment'!J116="N",'3. Role assessment'!K116="N")),"N",OR('3. Role assessment'!D116="N",'3. Role assessment'!F116="Y",'3. Role assessment'!H116="Y",'3. Role assessment'!I116="Y",'3. Role assessment'!J116="Y",'3. Role assessment'!K116="Y"),"Y",'3. Role assessment'!D116="","")</f>
        <v>Y</v>
      </c>
      <c r="F123" s="147" t="str">
        <f t="shared" si="9"/>
        <v>Y</v>
      </c>
      <c r="G123" s="148" t="str" cm="1">
        <f t="array" ref="G123">_xlfn.IFS('3. Role assessment'!L116="Y","High",'3. Role assessment'!L116="N","Low",'3. Role assessment'!L116="","")</f>
        <v>Low</v>
      </c>
      <c r="H123" s="147" t="str" cm="1">
        <f t="array" ref="H123">_xlfn.IFS(AND(F123="Y",G123="High"),"High",OR(F123="Y",G123="High"),"Medium",AND(F123="N",G123="Low"),"Low")</f>
        <v>Medium</v>
      </c>
      <c r="I123" s="149" t="s">
        <v>307</v>
      </c>
      <c r="J123" s="149" t="s">
        <v>322</v>
      </c>
      <c r="K123" s="151" t="str">
        <f t="shared" si="10"/>
        <v>Influence</v>
      </c>
      <c r="L123" s="147" t="str">
        <f t="shared" si="11"/>
        <v>Influence</v>
      </c>
    </row>
    <row r="124" spans="2:12" ht="27.75" customHeight="1" x14ac:dyDescent="0.2">
      <c r="B124" s="146" t="str">
        <f>'3. Role assessment'!A117</f>
        <v>Special Interest Group</v>
      </c>
      <c r="C124" s="147" t="str">
        <f>'3. Role assessment'!B117</f>
        <v>Developers</v>
      </c>
      <c r="D124" s="148" t="str">
        <f>'3. Role assessment'!C117</f>
        <v>External</v>
      </c>
      <c r="E124" s="147" t="str" cm="1">
        <f t="array" ref="E124">_xlfn.IFS(AND('3. Role assessment'!D117="Y",AND('3. Role assessment'!F117="N",'3. Role assessment'!H117="N",'3. Role assessment'!I117="N",'3. Role assessment'!J117="N",'3. Role assessment'!K117="N")),"N",OR('3. Role assessment'!D117="N",'3. Role assessment'!F117="Y",'3. Role assessment'!H117="Y",'3. Role assessment'!I117="Y",'3. Role assessment'!J117="Y",'3. Role assessment'!K117="Y"),"Y",'3. Role assessment'!D117="","")</f>
        <v>Y</v>
      </c>
      <c r="F124" s="147" t="str">
        <f t="shared" si="9"/>
        <v>Y</v>
      </c>
      <c r="G124" s="148" t="str" cm="1">
        <f t="array" ref="G124">_xlfn.IFS('3. Role assessment'!L117="Y","High",'3. Role assessment'!L117="N","Low",'3. Role assessment'!L117="","")</f>
        <v>Low</v>
      </c>
      <c r="H124" s="147" t="str" cm="1">
        <f t="array" ref="H124">_xlfn.IFS(AND(F124="Y",G124="High"),"High",OR(F124="Y",G124="High"),"Medium",AND(F124="N",G124="Low"),"Low")</f>
        <v>Medium</v>
      </c>
      <c r="I124" s="150" t="s">
        <v>309</v>
      </c>
      <c r="J124" s="151" t="s">
        <v>320</v>
      </c>
      <c r="K124" s="151" t="str">
        <f t="shared" si="10"/>
        <v>Influence</v>
      </c>
      <c r="L124" s="147" t="str">
        <f t="shared" si="11"/>
        <v>Influence</v>
      </c>
    </row>
    <row r="125" spans="2:12" ht="28.5" x14ac:dyDescent="0.2">
      <c r="B125" s="146" t="str">
        <f>'3. Role assessment'!A118</f>
        <v>Special Interest Group</v>
      </c>
      <c r="C125" s="147" t="str">
        <f>'3. Role assessment'!B118</f>
        <v>IBEC (Business Membership and lobbying group)</v>
      </c>
      <c r="D125" s="148" t="str">
        <f>'3. Role assessment'!C118</f>
        <v>External</v>
      </c>
      <c r="E125" s="147" t="str" cm="1">
        <f t="array" ref="E125">_xlfn.IFS(AND('3. Role assessment'!D118="Y",AND('3. Role assessment'!F118="N",'3. Role assessment'!H118="N",'3. Role assessment'!I118="N",'3. Role assessment'!J118="N",'3. Role assessment'!K118="N")),"N",OR('3. Role assessment'!D118="N",'3. Role assessment'!F118="Y",'3. Role assessment'!H118="Y",'3. Role assessment'!I118="Y",'3. Role assessment'!J118="Y",'3. Role assessment'!K118="Y"),"Y",'3. Role assessment'!D118="","")</f>
        <v>N</v>
      </c>
      <c r="F125" s="147" t="str">
        <f t="shared" si="9"/>
        <v>N</v>
      </c>
      <c r="G125" s="148" t="str" cm="1">
        <f t="array" ref="G125">_xlfn.IFS('3. Role assessment'!L118="Y","High",'3. Role assessment'!L118="N","Low",'3. Role assessment'!L118="","")</f>
        <v>Low</v>
      </c>
      <c r="H125" s="147" t="str" cm="1">
        <f t="array" ref="H125">_xlfn.IFS(AND(F125="Y",G125="High"),"High",OR(F125="Y",G125="High"),"Medium",AND(F125="N",G125="Low"),"Low")</f>
        <v>Low</v>
      </c>
      <c r="I125" s="150" t="str" cm="1">
        <f t="array" ref="I125">_xlfn.IFS(H125="Low","Low risk - under watching brief",H125="High","High risk - being taken forward",H125="Medium","Please manually enter 'Medium risk - under watching brief' or 'Medium risk - being taken forward'")</f>
        <v>Low risk - under watching brief</v>
      </c>
      <c r="J125" s="91"/>
      <c r="K125" s="151" t="str">
        <f t="shared" si="10"/>
        <v>Influence</v>
      </c>
      <c r="L125" s="147" t="str">
        <f t="shared" si="11"/>
        <v>Influence</v>
      </c>
    </row>
    <row r="126" spans="2:12" x14ac:dyDescent="0.2">
      <c r="B126" s="146" t="str">
        <f>'3. Role assessment'!A119</f>
        <v>Special Interest Group</v>
      </c>
      <c r="C126" s="147" t="str">
        <f>'3. Role assessment'!B119</f>
        <v>IFA (Irish Farmers' Association)</v>
      </c>
      <c r="D126" s="148" t="str">
        <f>'3. Role assessment'!C119</f>
        <v>External</v>
      </c>
      <c r="E126" s="147" t="str" cm="1">
        <f t="array" ref="E126">_xlfn.IFS(AND('3. Role assessment'!D119="Y",AND('3. Role assessment'!F119="N",'3. Role assessment'!H119="N",'3. Role assessment'!I119="N",'3. Role assessment'!J119="N",'3. Role assessment'!K119="N")),"N",OR('3. Role assessment'!D119="N",'3. Role assessment'!F119="Y",'3. Role assessment'!H119="Y",'3. Role assessment'!I119="Y",'3. Role assessment'!J119="Y",'3. Role assessment'!K119="Y"),"Y",'3. Role assessment'!D119="","")</f>
        <v>N</v>
      </c>
      <c r="F126" s="147" t="str">
        <f t="shared" si="9"/>
        <v>N</v>
      </c>
      <c r="G126" s="148" t="str" cm="1">
        <f t="array" ref="G126">_xlfn.IFS('3. Role assessment'!L119="Y","High",'3. Role assessment'!L119="N","Low",'3. Role assessment'!L119="","")</f>
        <v>Low</v>
      </c>
      <c r="H126" s="147" t="str" cm="1">
        <f t="array" ref="H126">_xlfn.IFS(AND(F126="Y",G126="High"),"High",OR(F126="Y",G126="High"),"Medium",AND(F126="N",G126="Low"),"Low")</f>
        <v>Low</v>
      </c>
      <c r="I126" s="150" t="str" cm="1">
        <f t="array" ref="I126">_xlfn.IFS(H126="Low","Low risk - under watching brief",H126="High","High risk - being taken forward",H126="Medium","Please manually enter 'Medium risk - under watching brief' or 'Medium risk - being taken forward'")</f>
        <v>Low risk - under watching brief</v>
      </c>
      <c r="J126" s="91"/>
      <c r="K126" s="151" t="str">
        <f t="shared" si="10"/>
        <v>Influence</v>
      </c>
      <c r="L126" s="147" t="str">
        <f t="shared" si="11"/>
        <v>Influence</v>
      </c>
    </row>
    <row r="127" spans="2:12" ht="24.75" customHeight="1" x14ac:dyDescent="0.2">
      <c r="B127" s="146" t="str">
        <f>'3. Role assessment'!A120</f>
        <v>Special Interest Group</v>
      </c>
      <c r="C127" s="147" t="str">
        <f>'3. Role assessment'!B120</f>
        <v>Irish Barrier Association (IBA)</v>
      </c>
      <c r="D127" s="148" t="str">
        <f>'3. Role assessment'!C120</f>
        <v>External</v>
      </c>
      <c r="E127" s="147" t="str" cm="1">
        <f t="array" ref="E127">_xlfn.IFS(AND('3. Role assessment'!D120="Y",AND('3. Role assessment'!F120="N",'3. Role assessment'!H120="N",'3. Role assessment'!I120="N",'3. Role assessment'!J120="N",'3. Role assessment'!K120="N")),"N",OR('3. Role assessment'!D120="N",'3. Role assessment'!F120="Y",'3. Role assessment'!H120="Y",'3. Role assessment'!I120="Y",'3. Role assessment'!J120="Y",'3. Role assessment'!K120="Y"),"Y",'3. Role assessment'!D120="","")</f>
        <v>Y</v>
      </c>
      <c r="F127" s="147" t="str">
        <f t="shared" si="9"/>
        <v>Y</v>
      </c>
      <c r="G127" s="148" t="str" cm="1">
        <f t="array" ref="G127">_xlfn.IFS('3. Role assessment'!L120="Y","High",'3. Role assessment'!L120="N","Low",'3. Role assessment'!L120="","")</f>
        <v>Low</v>
      </c>
      <c r="H127" s="147" t="str" cm="1">
        <f t="array" ref="H127">_xlfn.IFS(AND(F127="Y",G127="High"),"High",OR(F127="Y",G127="High"),"Medium",AND(F127="N",G127="Low"),"Low")</f>
        <v>Medium</v>
      </c>
      <c r="I127" s="150" t="s">
        <v>309</v>
      </c>
      <c r="J127" s="151" t="s">
        <v>320</v>
      </c>
      <c r="K127" s="151" t="str">
        <f t="shared" si="10"/>
        <v>Influence</v>
      </c>
      <c r="L127" s="147" t="str">
        <f t="shared" si="11"/>
        <v>Influence</v>
      </c>
    </row>
    <row r="128" spans="2:12" ht="25.5" customHeight="1" x14ac:dyDescent="0.2">
      <c r="B128" s="146" t="str">
        <f>'3. Role assessment'!A121</f>
        <v>Public &amp; Public Representative</v>
      </c>
      <c r="C128" s="147" t="str">
        <f>'3. Role assessment'!B121</f>
        <v>General Public</v>
      </c>
      <c r="D128" s="148" t="str">
        <f>'3. Role assessment'!C121</f>
        <v>External</v>
      </c>
      <c r="E128" s="147" t="str" cm="1">
        <f t="array" ref="E128">_xlfn.IFS(AND('3. Role assessment'!D121="Y",AND('3. Role assessment'!F121="N",'3. Role assessment'!H121="N",'3. Role assessment'!I121="N",'3. Role assessment'!J121="N",'3. Role assessment'!K121="N")),"N",OR('3. Role assessment'!D121="N",'3. Role assessment'!F121="Y",'3. Role assessment'!H121="Y",'3. Role assessment'!I121="Y",'3. Role assessment'!J121="Y",'3. Role assessment'!K121="Y"),"Y",'3. Role assessment'!D121="","")</f>
        <v>Y</v>
      </c>
      <c r="F128" s="147" t="str">
        <f t="shared" si="9"/>
        <v>Y</v>
      </c>
      <c r="G128" s="148" t="str" cm="1">
        <f t="array" ref="G128">_xlfn.IFS('3. Role assessment'!L121="Y","High",'3. Role assessment'!L121="N","Low",'3. Role assessment'!L121="","")</f>
        <v>Low</v>
      </c>
      <c r="H128" s="147" t="str" cm="1">
        <f t="array" ref="H128">_xlfn.IFS(AND(F128="Y",G128="High"),"High",OR(F128="Y",G128="High"),"Medium",AND(F128="N",G128="Low"),"Low")</f>
        <v>Medium</v>
      </c>
      <c r="I128" s="150" t="s">
        <v>309</v>
      </c>
      <c r="J128" s="151" t="s">
        <v>320</v>
      </c>
      <c r="K128" s="151" t="str">
        <f t="shared" si="10"/>
        <v>Influence</v>
      </c>
      <c r="L128" s="147" t="str">
        <f t="shared" si="11"/>
        <v>Influence</v>
      </c>
    </row>
    <row r="129" spans="2:12" ht="29.25" customHeight="1" x14ac:dyDescent="0.2">
      <c r="B129" s="146" t="str">
        <f>'3. Role assessment'!A122</f>
        <v>Public &amp; Public Representative</v>
      </c>
      <c r="C129" s="147" t="str">
        <f>'3. Role assessment'!B122</f>
        <v>Land Owners</v>
      </c>
      <c r="D129" s="148" t="str">
        <f>'3. Role assessment'!C122</f>
        <v>External</v>
      </c>
      <c r="E129" s="147" t="str" cm="1">
        <f t="array" ref="E129">_xlfn.IFS(AND('3. Role assessment'!D122="Y",AND('3. Role assessment'!F122="N",'3. Role assessment'!H122="N",'3. Role assessment'!I122="N",'3. Role assessment'!J122="N",'3. Role assessment'!K122="N")),"N",OR('3. Role assessment'!D122="N",'3. Role assessment'!F122="Y",'3. Role assessment'!H122="Y",'3. Role assessment'!I122="Y",'3. Role assessment'!J122="Y",'3. Role assessment'!K122="Y"),"Y",'3. Role assessment'!D122="","")</f>
        <v>Y</v>
      </c>
      <c r="F129" s="147" t="str">
        <f t="shared" si="9"/>
        <v>Y</v>
      </c>
      <c r="G129" s="148" t="str" cm="1">
        <f t="array" ref="G129">_xlfn.IFS('3. Role assessment'!L122="Y","High",'3. Role assessment'!L122="N","Low",'3. Role assessment'!L122="","")</f>
        <v>Low</v>
      </c>
      <c r="H129" s="147" t="str" cm="1">
        <f t="array" ref="H129">_xlfn.IFS(AND(F129="Y",G129="High"),"High",OR(F129="Y",G129="High"),"Medium",AND(F129="N",G129="Low"),"Low")</f>
        <v>Medium</v>
      </c>
      <c r="I129" s="150" t="s">
        <v>309</v>
      </c>
      <c r="J129" s="150" t="s">
        <v>320</v>
      </c>
      <c r="K129" s="151" t="str">
        <f t="shared" si="10"/>
        <v>Influence</v>
      </c>
      <c r="L129" s="147" t="str">
        <f t="shared" si="11"/>
        <v>Influence</v>
      </c>
    </row>
    <row r="130" spans="2:12" x14ac:dyDescent="0.2">
      <c r="B130" s="146" t="str">
        <f>'3. Role assessment'!A123</f>
        <v>Public &amp; Public Representative</v>
      </c>
      <c r="C130" s="147" t="str">
        <f>'3. Role assessment'!B123</f>
        <v>Elected Officials</v>
      </c>
      <c r="D130" s="148" t="str">
        <f>'3. Role assessment'!C123</f>
        <v>External</v>
      </c>
      <c r="E130" s="147" t="str" cm="1">
        <f t="array" ref="E130">_xlfn.IFS(AND('3. Role assessment'!D123="Y",AND('3. Role assessment'!F123="N",'3. Role assessment'!H123="N",'3. Role assessment'!I123="N",'3. Role assessment'!J123="N",'3. Role assessment'!K123="N")),"N",OR('3. Role assessment'!D123="N",'3. Role assessment'!F123="Y",'3. Role assessment'!H123="Y",'3. Role assessment'!I123="Y",'3. Role assessment'!J123="Y",'3. Role assessment'!K123="Y"),"Y",'3. Role assessment'!D123="","")</f>
        <v>Y</v>
      </c>
      <c r="F130" s="147" t="str">
        <f t="shared" si="9"/>
        <v>Y</v>
      </c>
      <c r="G130" s="148" t="str" cm="1">
        <f t="array" ref="G130">_xlfn.IFS('3. Role assessment'!L123="Y","High",'3. Role assessment'!L123="N","Low",'3. Role assessment'!L123="","")</f>
        <v>High</v>
      </c>
      <c r="H130" s="147" t="str" cm="1">
        <f t="array" ref="H130">_xlfn.IFS(AND(F130="Y",G130="High"),"High",OR(F130="Y",G130="High"),"Medium",AND(F130="N",G130="Low"),"Low")</f>
        <v>High</v>
      </c>
      <c r="I130" s="150" t="str" cm="1">
        <f t="array" ref="I130">_xlfn.IFS(H130="Low","Low risk - under watching brief",H130="High","High risk - being taken forward",H130="Medium","Please manually enter 'Medium risk - under watching brief' or 'Medium risk - being taken forward'")</f>
        <v>High risk - being taken forward</v>
      </c>
      <c r="J130" s="150"/>
      <c r="K130" s="151" t="str">
        <f t="shared" si="10"/>
        <v>Influence</v>
      </c>
      <c r="L130" s="147" t="str">
        <f t="shared" si="11"/>
        <v>Influence</v>
      </c>
    </row>
    <row r="131" spans="2:12" ht="27.75" customHeight="1" x14ac:dyDescent="0.2">
      <c r="B131" s="146" t="str">
        <f>'3. Role assessment'!A124</f>
        <v>Businesses</v>
      </c>
      <c r="C131" s="147" t="str">
        <f>'3. Role assessment'!B124</f>
        <v>Kiosk or service area businesses</v>
      </c>
      <c r="D131" s="148" t="str">
        <f>'3. Role assessment'!C124</f>
        <v>External</v>
      </c>
      <c r="E131" s="147" t="str" cm="1">
        <f t="array" ref="E131">_xlfn.IFS(AND('3. Role assessment'!D124="Y",AND('3. Role assessment'!F124="N",'3. Role assessment'!H124="N",'3. Role assessment'!I124="N",'3. Role assessment'!J124="N",'3. Role assessment'!K124="N")),"N",OR('3. Role assessment'!D124="N",'3. Role assessment'!F124="Y",'3. Role assessment'!H124="Y",'3. Role assessment'!I124="Y",'3. Role assessment'!J124="Y",'3. Role assessment'!K124="Y"),"Y",'3. Role assessment'!D124="","")</f>
        <v>Y</v>
      </c>
      <c r="F131" s="147" t="str">
        <f t="shared" si="9"/>
        <v>Y</v>
      </c>
      <c r="G131" s="148" t="str" cm="1">
        <f t="array" ref="G131">_xlfn.IFS('3. Role assessment'!L124="Y","High",'3. Role assessment'!L124="N","Low",'3. Role assessment'!L124="","")</f>
        <v>Low</v>
      </c>
      <c r="H131" s="147" t="str" cm="1">
        <f t="array" ref="H131">_xlfn.IFS(AND(F131="Y",G131="High"),"High",OR(F131="Y",G131="High"),"Medium",AND(F131="N",G131="Low"),"Low")</f>
        <v>Medium</v>
      </c>
      <c r="I131" s="149" t="s">
        <v>307</v>
      </c>
      <c r="J131" s="149" t="s">
        <v>323</v>
      </c>
      <c r="K131" s="151" t="str">
        <f t="shared" si="10"/>
        <v>Influence</v>
      </c>
      <c r="L131" s="147" t="str">
        <f t="shared" si="11"/>
        <v>Influence</v>
      </c>
    </row>
    <row r="132" spans="2:12" x14ac:dyDescent="0.2">
      <c r="B132" s="146" t="str">
        <f>'3. Role assessment'!A125</f>
        <v>Contractors</v>
      </c>
      <c r="C132" s="147" t="str">
        <f>'3. Role assessment'!B125</f>
        <v>Main Contractors</v>
      </c>
      <c r="D132" s="148" t="str">
        <f>'3. Role assessment'!C125</f>
        <v>External</v>
      </c>
      <c r="E132" s="147" t="str" cm="1">
        <f t="array" ref="E132">_xlfn.IFS(AND('3. Role assessment'!D125="Y",AND('3. Role assessment'!F125="N",'3. Role assessment'!H125="N",'3. Role assessment'!I125="N",'3. Role assessment'!J125="N",'3. Role assessment'!K125="N")),"N",OR('3. Role assessment'!D125="N",'3. Role assessment'!F125="Y",'3. Role assessment'!H125="Y",'3. Role assessment'!I125="Y",'3. Role assessment'!J125="Y",'3. Role assessment'!K125="Y"),"Y",'3. Role assessment'!D125="","")</f>
        <v>Y</v>
      </c>
      <c r="F132" s="147" t="str">
        <f t="shared" si="9"/>
        <v>Y</v>
      </c>
      <c r="G132" s="148" t="str" cm="1">
        <f t="array" ref="G132">_xlfn.IFS('3. Role assessment'!L125="Y","High",'3. Role assessment'!L125="N","Low",'3. Role assessment'!L125="","")</f>
        <v>High</v>
      </c>
      <c r="H132" s="147" t="str" cm="1">
        <f t="array" ref="H132">_xlfn.IFS(AND(F132="Y",G132="High"),"High",OR(F132="Y",G132="High"),"Medium",AND(F132="N",G132="Low"),"Low")</f>
        <v>High</v>
      </c>
      <c r="I132" s="150" t="str" cm="1">
        <f t="array" ref="I132">_xlfn.IFS(H132="Low","Low risk - under watching brief",H132="High","High risk - being taken forward",H132="Medium","Please manually enter 'Medium risk - under watching brief' or 'Medium risk - being taken forward'")</f>
        <v>High risk - being taken forward</v>
      </c>
      <c r="J132" s="150"/>
      <c r="K132" s="151" t="str">
        <f t="shared" si="10"/>
        <v>Influence</v>
      </c>
      <c r="L132" s="147" t="str">
        <f t="shared" si="11"/>
        <v>Influence</v>
      </c>
    </row>
    <row r="133" spans="2:12" x14ac:dyDescent="0.2">
      <c r="B133" s="146" t="str">
        <f>'3. Role assessment'!A126</f>
        <v>Contractors</v>
      </c>
      <c r="C133" s="147" t="str">
        <f>'3. Role assessment'!B126</f>
        <v>PPP Cos</v>
      </c>
      <c r="D133" s="148" t="str">
        <f>'3. Role assessment'!C126</f>
        <v>External</v>
      </c>
      <c r="E133" s="147" t="str" cm="1">
        <f t="array" ref="E133">_xlfn.IFS(AND('3. Role assessment'!D126="Y",AND('3. Role assessment'!F126="N",'3. Role assessment'!H126="N",'3. Role assessment'!I126="N",'3. Role assessment'!J126="N",'3. Role assessment'!K126="N")),"N",OR('3. Role assessment'!D126="N",'3. Role assessment'!F126="Y",'3. Role assessment'!H126="Y",'3. Role assessment'!I126="Y",'3. Role assessment'!J126="Y",'3. Role assessment'!K126="Y"),"Y",'3. Role assessment'!D126="","")</f>
        <v>Y</v>
      </c>
      <c r="F133" s="147" t="str">
        <f t="shared" si="9"/>
        <v>Y</v>
      </c>
      <c r="G133" s="148" t="str" cm="1">
        <f t="array" ref="G133">_xlfn.IFS('3. Role assessment'!L126="Y","High",'3. Role assessment'!L126="N","Low",'3. Role assessment'!L126="","")</f>
        <v>High</v>
      </c>
      <c r="H133" s="147" t="str" cm="1">
        <f t="array" ref="H133">_xlfn.IFS(AND(F133="Y",G133="High"),"High",OR(F133="Y",G133="High"),"Medium",AND(F133="N",G133="Low"),"Low")</f>
        <v>High</v>
      </c>
      <c r="I133" s="150" t="str" cm="1">
        <f t="array" ref="I133">_xlfn.IFS(H133="Low","Low risk - under watching brief",H133="High","High risk - being taken forward",H133="Medium","Please manually enter 'Medium risk - under watching brief' or 'Medium risk - being taken forward'")</f>
        <v>High risk - being taken forward</v>
      </c>
      <c r="J133" s="150"/>
      <c r="K133" s="151" t="str">
        <f t="shared" si="10"/>
        <v>Influence</v>
      </c>
      <c r="L133" s="147" t="str">
        <f t="shared" si="11"/>
        <v>Influence</v>
      </c>
    </row>
    <row r="134" spans="2:12" x14ac:dyDescent="0.2">
      <c r="B134" s="146" t="str">
        <f>'3. Role assessment'!A127</f>
        <v>Contractors</v>
      </c>
      <c r="C134" s="147" t="str">
        <f>'3. Role assessment'!B127</f>
        <v>PPP Conc</v>
      </c>
      <c r="D134" s="148" t="str">
        <f>'3. Role assessment'!C127</f>
        <v>External</v>
      </c>
      <c r="E134" s="147" t="str" cm="1">
        <f t="array" ref="E134">_xlfn.IFS(AND('3. Role assessment'!D127="Y",AND('3. Role assessment'!F127="N",'3. Role assessment'!H127="N",'3. Role assessment'!I127="N",'3. Role assessment'!J127="N",'3. Role assessment'!K127="N")),"N",OR('3. Role assessment'!D127="N",'3. Role assessment'!F127="Y",'3. Role assessment'!H127="Y",'3. Role assessment'!I127="Y",'3. Role assessment'!J127="Y",'3. Role assessment'!K127="Y"),"Y",'3. Role assessment'!D127="","")</f>
        <v>Y</v>
      </c>
      <c r="F134" s="147" t="str">
        <f t="shared" si="9"/>
        <v>Y</v>
      </c>
      <c r="G134" s="148" t="str" cm="1">
        <f t="array" ref="G134">_xlfn.IFS('3. Role assessment'!L127="Y","High",'3. Role assessment'!L127="N","Low",'3. Role assessment'!L127="","")</f>
        <v>High</v>
      </c>
      <c r="H134" s="147" t="str" cm="1">
        <f t="array" ref="H134">_xlfn.IFS(AND(F134="Y",G134="High"),"High",OR(F134="Y",G134="High"),"Medium",AND(F134="N",G134="Low"),"Low")</f>
        <v>High</v>
      </c>
      <c r="I134" s="150" t="str" cm="1">
        <f t="array" ref="I134">_xlfn.IFS(H134="Low","Low risk - under watching brief",H134="High","High risk - being taken forward",H134="Medium","Please manually enter 'Medium risk - under watching brief' or 'Medium risk - being taken forward'")</f>
        <v>High risk - being taken forward</v>
      </c>
      <c r="J134" s="149"/>
      <c r="K134" s="151" t="str">
        <f t="shared" si="10"/>
        <v>Influence</v>
      </c>
      <c r="L134" s="147" t="str">
        <f t="shared" si="11"/>
        <v>Influence</v>
      </c>
    </row>
    <row r="135" spans="2:12" x14ac:dyDescent="0.2">
      <c r="B135" s="146" t="str">
        <f>'3. Role assessment'!A128</f>
        <v>Contractors</v>
      </c>
      <c r="C135" s="147" t="str">
        <f>'3. Role assessment'!B128</f>
        <v>MMARC</v>
      </c>
      <c r="D135" s="148" t="str">
        <f>'3. Role assessment'!C128</f>
        <v>External</v>
      </c>
      <c r="E135" s="147" t="str" cm="1">
        <f t="array" ref="E135">_xlfn.IFS(AND('3. Role assessment'!D128="Y",AND('3. Role assessment'!F128="N",'3. Role assessment'!H128="N",'3. Role assessment'!I128="N",'3. Role assessment'!J128="N",'3. Role assessment'!K128="N")),"N",OR('3. Role assessment'!D128="N",'3. Role assessment'!F128="Y",'3. Role assessment'!H128="Y",'3. Role assessment'!I128="Y",'3. Role assessment'!J128="Y",'3. Role assessment'!K128="Y"),"Y",'3. Role assessment'!D128="","")</f>
        <v>Y</v>
      </c>
      <c r="F135" s="147" t="str">
        <f t="shared" si="9"/>
        <v>Y</v>
      </c>
      <c r="G135" s="148" t="str" cm="1">
        <f t="array" ref="G135">_xlfn.IFS('3. Role assessment'!L128="Y","High",'3. Role assessment'!L128="N","Low",'3. Role assessment'!L128="","")</f>
        <v>High</v>
      </c>
      <c r="H135" s="147" t="str" cm="1">
        <f t="array" ref="H135">_xlfn.IFS(AND(F135="Y",G135="High"),"High",OR(F135="Y",G135="High"),"Medium",AND(F135="N",G135="Low"),"Low")</f>
        <v>High</v>
      </c>
      <c r="I135" s="150" t="str" cm="1">
        <f t="array" ref="I135">_xlfn.IFS(H135="Low","Low risk - under watching brief",H135="High","High risk - being taken forward",H135="Medium","Please manually enter 'Medium risk - under watching brief' or 'Medium risk - being taken forward'")</f>
        <v>High risk - being taken forward</v>
      </c>
      <c r="J135" s="150"/>
      <c r="K135" s="151" t="str">
        <f t="shared" si="10"/>
        <v>Influence</v>
      </c>
      <c r="L135" s="147" t="str">
        <f t="shared" si="11"/>
        <v>Influence</v>
      </c>
    </row>
    <row r="136" spans="2:12" ht="29.25" customHeight="1" x14ac:dyDescent="0.2">
      <c r="B136" s="146" t="str">
        <f>'3. Role assessment'!A129</f>
        <v>Contractors</v>
      </c>
      <c r="C136" s="147" t="str">
        <f>'3. Role assessment'!B129</f>
        <v>Arch Contractors</v>
      </c>
      <c r="D136" s="148" t="str">
        <f>'3. Role assessment'!C129</f>
        <v>External</v>
      </c>
      <c r="E136" s="147" t="str" cm="1">
        <f t="array" ref="E136">_xlfn.IFS(AND('3. Role assessment'!D129="Y",AND('3. Role assessment'!F129="N",'3. Role assessment'!H129="N",'3. Role assessment'!I129="N",'3. Role assessment'!J129="N",'3. Role assessment'!K129="N")),"N",OR('3. Role assessment'!D129="N",'3. Role assessment'!F129="Y",'3. Role assessment'!H129="Y",'3. Role assessment'!I129="Y",'3. Role assessment'!J129="Y",'3. Role assessment'!K129="Y"),"Y",'3. Role assessment'!D129="","")</f>
        <v>Y</v>
      </c>
      <c r="F136" s="147" t="str">
        <f t="shared" si="9"/>
        <v>Y</v>
      </c>
      <c r="G136" s="148" t="str" cm="1">
        <f t="array" ref="G136">_xlfn.IFS('3. Role assessment'!L129="Y","High",'3. Role assessment'!L129="N","Low",'3. Role assessment'!L129="","")</f>
        <v>Low</v>
      </c>
      <c r="H136" s="147" t="str" cm="1">
        <f t="array" ref="H136">_xlfn.IFS(AND(F136="Y",G136="High"),"High",OR(F136="Y",G136="High"),"Medium",AND(F136="N",G136="Low"),"Low")</f>
        <v>Medium</v>
      </c>
      <c r="I136" s="149" t="s">
        <v>307</v>
      </c>
      <c r="J136" s="149" t="s">
        <v>324</v>
      </c>
      <c r="K136" s="151" t="str">
        <f t="shared" si="10"/>
        <v>Influence</v>
      </c>
      <c r="L136" s="147" t="str">
        <f t="shared" si="11"/>
        <v>Influence</v>
      </c>
    </row>
    <row r="137" spans="2:12" x14ac:dyDescent="0.2">
      <c r="B137" s="146" t="str">
        <f>'3. Role assessment'!A130</f>
        <v>Contractors</v>
      </c>
      <c r="C137" s="147" t="str">
        <f>'3. Role assessment'!B130</f>
        <v>Luas Operator</v>
      </c>
      <c r="D137" s="148" t="str">
        <f>'3. Role assessment'!C130</f>
        <v>External</v>
      </c>
      <c r="E137" s="147" t="str" cm="1">
        <f t="array" ref="E137">_xlfn.IFS(AND('3. Role assessment'!D130="Y",AND('3. Role assessment'!F130="N",'3. Role assessment'!H130="N",'3. Role assessment'!I130="N",'3. Role assessment'!J130="N",'3. Role assessment'!K130="N")),"N",OR('3. Role assessment'!D130="N",'3. Role assessment'!F130="Y",'3. Role assessment'!H130="Y",'3. Role assessment'!I130="Y",'3. Role assessment'!J130="Y",'3. Role assessment'!K130="Y"),"Y",'3. Role assessment'!D130="","")</f>
        <v>Y</v>
      </c>
      <c r="F137" s="147" t="str">
        <f t="shared" si="9"/>
        <v>Y</v>
      </c>
      <c r="G137" s="148" t="str" cm="1">
        <f t="array" ref="G137">_xlfn.IFS('3. Role assessment'!L130="Y","High",'3. Role assessment'!L130="N","Low",'3. Role assessment'!L130="","")</f>
        <v>High</v>
      </c>
      <c r="H137" s="147" t="str" cm="1">
        <f t="array" ref="H137">_xlfn.IFS(AND(F137="Y",G137="High"),"High",OR(F137="Y",G137="High"),"Medium",AND(F137="N",G137="Low"),"Low")</f>
        <v>High</v>
      </c>
      <c r="I137" s="150" t="str" cm="1">
        <f t="array" ref="I137">_xlfn.IFS(H137="Low","Low risk - under watching brief",H137="High","High risk - being taken forward",H137="Medium","Please manually enter 'Medium risk - under watching brief' or 'Medium risk - being taken forward'")</f>
        <v>High risk - being taken forward</v>
      </c>
      <c r="J137" s="91"/>
      <c r="K137" s="151" t="str">
        <f t="shared" si="10"/>
        <v>Influence</v>
      </c>
      <c r="L137" s="147" t="str">
        <f t="shared" si="11"/>
        <v>Influence</v>
      </c>
    </row>
    <row r="138" spans="2:12" ht="31.5" customHeight="1" x14ac:dyDescent="0.2">
      <c r="B138" s="146" t="str">
        <f>'3. Role assessment'!A131</f>
        <v>Consultants</v>
      </c>
      <c r="C138" s="147" t="str">
        <f>'3. Role assessment'!B131</f>
        <v>Consultants</v>
      </c>
      <c r="D138" s="148" t="str">
        <f>'3. Role assessment'!C131</f>
        <v>External</v>
      </c>
      <c r="E138" s="147" t="str" cm="1">
        <f t="array" ref="E138">_xlfn.IFS(AND('3. Role assessment'!D131="Y",AND('3. Role assessment'!F131="N",'3. Role assessment'!H131="N",'3. Role assessment'!I131="N",'3. Role assessment'!J131="N",'3. Role assessment'!K131="N")),"N",OR('3. Role assessment'!D131="N",'3. Role assessment'!F131="Y",'3. Role assessment'!H131="Y",'3. Role assessment'!I131="Y",'3. Role assessment'!J131="Y",'3. Role assessment'!K131="Y"),"Y",'3. Role assessment'!D131="","")</f>
        <v>Y</v>
      </c>
      <c r="F138" s="147" t="str">
        <f t="shared" si="9"/>
        <v>Y</v>
      </c>
      <c r="G138" s="148" t="str" cm="1">
        <f t="array" ref="G138">_xlfn.IFS('3. Role assessment'!L131="Y","High",'3. Role assessment'!L131="N","Low",'3. Role assessment'!L131="","")</f>
        <v>Low</v>
      </c>
      <c r="H138" s="147" t="str" cm="1">
        <f t="array" ref="H138">_xlfn.IFS(AND(F138="Y",G138="High"),"High",OR(F138="Y",G138="High"),"Medium",AND(F138="N",G138="Low"),"Low")</f>
        <v>Medium</v>
      </c>
      <c r="I138" s="149" t="s">
        <v>307</v>
      </c>
      <c r="J138" s="149" t="s">
        <v>324</v>
      </c>
      <c r="K138" s="151" t="str">
        <f t="shared" si="10"/>
        <v>Influence</v>
      </c>
      <c r="L138" s="147" t="str">
        <f t="shared" si="11"/>
        <v>Influence</v>
      </c>
    </row>
    <row r="166" spans="2:2" x14ac:dyDescent="0.2">
      <c r="B166" s="69"/>
    </row>
  </sheetData>
  <sheetProtection algorithmName="SHA-512" hashValue="F9cYvdj7QBdyOUgl1U3Cr2j7AKmWiSzSFwuvSrx4ZUbhoTshD9AUUVAHtv1Z1yT/ij+iMr8vXvIKCC04V5jb7w==" saltValue="6KIr4AbHPp/q5j82VxiIAw==" spinCount="100000" sheet="1" objects="1" scenarios="1"/>
  <mergeCells count="6">
    <mergeCell ref="K8:L8"/>
    <mergeCell ref="B8:B9"/>
    <mergeCell ref="C8:C9"/>
    <mergeCell ref="D8:D9"/>
    <mergeCell ref="E8:F8"/>
    <mergeCell ref="H8:J8"/>
  </mergeCells>
  <conditionalFormatting sqref="I121">
    <cfRule type="beginsWith" dxfId="13" priority="5" operator="beginsWith" text="Medium risk - being taken forward">
      <formula>LEFT(I121,LEN("Medium risk - being taken forward"))="Medium risk - being taken forward"</formula>
    </cfRule>
    <cfRule type="beginsWith" dxfId="12" priority="6" operator="beginsWith" text="Medium risk - under watching brief">
      <formula>LEFT(I121,LEN("Medium risk - under watching brief"))="Medium risk - under watching brief"</formula>
    </cfRule>
    <cfRule type="containsText" dxfId="11" priority="7" operator="containsText" text="High risk">
      <formula>NOT(ISERROR(SEARCH("High risk",I121)))</formula>
    </cfRule>
    <cfRule type="containsText" dxfId="10" priority="8" operator="containsText" text="Low risk">
      <formula>NOT(ISERROR(SEARCH("Low risk",I121)))</formula>
    </cfRule>
  </conditionalFormatting>
  <conditionalFormatting sqref="I90:J108 I109 I110:J110 I111 I112:J117 I119:J120 I122:J124 I125:I129 J127:J129 I130:J136">
    <cfRule type="beginsWith" dxfId="9" priority="13" operator="beginsWith" text="Medium risk - being taken forward">
      <formula>LEFT(I90,LEN("Medium risk - being taken forward"))="Medium risk - being taken forward"</formula>
    </cfRule>
    <cfRule type="beginsWith" dxfId="8" priority="14" operator="beginsWith" text="Medium risk - under watching brief">
      <formula>LEFT(I90,LEN("Medium risk - under watching brief"))="Medium risk - under watching brief"</formula>
    </cfRule>
    <cfRule type="containsText" dxfId="7" priority="18" operator="containsText" text="High risk">
      <formula>NOT(ISERROR(SEARCH("High risk",I90)))</formula>
    </cfRule>
    <cfRule type="containsText" dxfId="6" priority="19" operator="containsText" text="Low risk">
      <formula>NOT(ISERROR(SEARCH("Low risk",I90)))</formula>
    </cfRule>
  </conditionalFormatting>
  <conditionalFormatting sqref="I10:K12 I13 K13 I14:K89 K90:K137 I118 I137 I138:K138">
    <cfRule type="beginsWith" dxfId="5" priority="1" operator="beginsWith" text="Medium risk - being taken forward">
      <formula>LEFT(I10,LEN("Medium risk - being taken forward"))="Medium risk - being taken forward"</formula>
    </cfRule>
    <cfRule type="beginsWith" dxfId="4" priority="2" operator="beginsWith" text="Medium risk - under watching brief">
      <formula>LEFT(I10,LEN("Medium risk - under watching brief"))="Medium risk - under watching brief"</formula>
    </cfRule>
    <cfRule type="containsText" dxfId="3" priority="3" operator="containsText" text="High risk">
      <formula>NOT(ISERROR(SEARCH("High risk",I10)))</formula>
    </cfRule>
    <cfRule type="containsText" dxfId="2" priority="4" operator="containsText" text="Low risk">
      <formula>NOT(ISERROR(SEARCH("Low risk",I10)))</formula>
    </cfRule>
  </conditionalFormatting>
  <conditionalFormatting sqref="L10:L138">
    <cfRule type="containsText" dxfId="1" priority="15" operator="containsText" text="High priority">
      <formula>NOT(ISERROR(SEARCH("High priority",L10)))</formula>
    </cfRule>
    <cfRule type="containsText" dxfId="0" priority="16" operator="containsText" text="Low priority">
      <formula>NOT(ISERROR(SEARCH("Low priority",L10)))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792C4-3DC5-45A3-80BF-1162C09208FA}">
  <dimension ref="A1:J19"/>
  <sheetViews>
    <sheetView tabSelected="1" workbookViewId="0">
      <selection activeCell="O20" sqref="O20"/>
    </sheetView>
  </sheetViews>
  <sheetFormatPr defaultColWidth="8.625" defaultRowHeight="14.25" x14ac:dyDescent="0.2"/>
  <cols>
    <col min="1" max="8" width="8.625" style="1"/>
    <col min="10" max="16384" width="8.625" style="1"/>
  </cols>
  <sheetData>
    <row r="1" spans="1:10" ht="15.75" thickBot="1" x14ac:dyDescent="0.3">
      <c r="A1" s="11" t="s">
        <v>325</v>
      </c>
      <c r="G1" s="11" t="s">
        <v>326</v>
      </c>
      <c r="J1" s="11"/>
    </row>
    <row r="2" spans="1:10" x14ac:dyDescent="0.2">
      <c r="B2" s="12" t="s">
        <v>327</v>
      </c>
      <c r="C2" s="16" t="s">
        <v>328</v>
      </c>
      <c r="D2" s="13" t="s">
        <v>327</v>
      </c>
      <c r="G2" s="1" t="s">
        <v>279</v>
      </c>
    </row>
    <row r="3" spans="1:10" x14ac:dyDescent="0.2">
      <c r="B3" s="14" t="s">
        <v>281</v>
      </c>
      <c r="C3" s="1">
        <v>3</v>
      </c>
      <c r="D3" s="17" t="s">
        <v>281</v>
      </c>
      <c r="G3" s="1" t="s">
        <v>280</v>
      </c>
    </row>
    <row r="4" spans="1:10" x14ac:dyDescent="0.2">
      <c r="B4" s="9" t="s">
        <v>329</v>
      </c>
      <c r="C4" s="1">
        <v>2</v>
      </c>
      <c r="D4" s="18" t="s">
        <v>329</v>
      </c>
    </row>
    <row r="5" spans="1:10" ht="15" thickBot="1" x14ac:dyDescent="0.25">
      <c r="B5" s="15" t="s">
        <v>330</v>
      </c>
      <c r="C5" s="19">
        <v>1</v>
      </c>
      <c r="D5" s="20" t="s">
        <v>330</v>
      </c>
    </row>
    <row r="7" spans="1:10" ht="15.75" thickBot="1" x14ac:dyDescent="0.3">
      <c r="A7" s="11" t="s">
        <v>331</v>
      </c>
    </row>
    <row r="8" spans="1:10" x14ac:dyDescent="0.2">
      <c r="B8" s="12" t="s">
        <v>328</v>
      </c>
      <c r="C8" s="13" t="s">
        <v>327</v>
      </c>
    </row>
    <row r="9" spans="1:10" x14ac:dyDescent="0.2">
      <c r="B9" s="33">
        <v>1</v>
      </c>
      <c r="C9" s="35" t="s">
        <v>330</v>
      </c>
    </row>
    <row r="10" spans="1:10" x14ac:dyDescent="0.2">
      <c r="B10" s="33">
        <v>2</v>
      </c>
      <c r="C10" s="35" t="s">
        <v>330</v>
      </c>
    </row>
    <row r="11" spans="1:10" x14ac:dyDescent="0.2">
      <c r="B11" s="33">
        <v>3</v>
      </c>
      <c r="C11" s="18" t="s">
        <v>329</v>
      </c>
    </row>
    <row r="12" spans="1:10" x14ac:dyDescent="0.2">
      <c r="B12" s="33">
        <v>4</v>
      </c>
      <c r="C12" s="18" t="s">
        <v>329</v>
      </c>
    </row>
    <row r="13" spans="1:10" x14ac:dyDescent="0.2">
      <c r="B13" s="33">
        <v>6</v>
      </c>
      <c r="C13" s="17" t="s">
        <v>281</v>
      </c>
    </row>
    <row r="14" spans="1:10" ht="15" thickBot="1" x14ac:dyDescent="0.25">
      <c r="B14" s="34">
        <v>9</v>
      </c>
      <c r="C14" s="36" t="s">
        <v>281</v>
      </c>
    </row>
    <row r="15" spans="1:10" ht="15.75" thickBot="1" x14ac:dyDescent="0.3">
      <c r="A15" s="11" t="s">
        <v>332</v>
      </c>
    </row>
    <row r="16" spans="1:10" x14ac:dyDescent="0.2">
      <c r="B16" s="12" t="s">
        <v>328</v>
      </c>
      <c r="C16" s="13" t="s">
        <v>327</v>
      </c>
    </row>
    <row r="17" spans="2:3" x14ac:dyDescent="0.2">
      <c r="B17" s="33">
        <v>3</v>
      </c>
      <c r="C17" s="17" t="s">
        <v>281</v>
      </c>
    </row>
    <row r="18" spans="2:3" x14ac:dyDescent="0.2">
      <c r="B18" s="33">
        <v>2</v>
      </c>
      <c r="C18" s="18" t="s">
        <v>329</v>
      </c>
    </row>
    <row r="19" spans="2:3" ht="15" thickBot="1" x14ac:dyDescent="0.25">
      <c r="B19" s="34">
        <v>1</v>
      </c>
      <c r="C19" s="20" t="s">
        <v>330</v>
      </c>
    </row>
  </sheetData>
  <sheetProtection algorithmName="SHA-512" hashValue="jBmuwed9CtzljsqHbmpW3yOyGcYnp22/DE/7D3AUPNQW6IXJ6oOducYUVp1HBEDyLWmCQGDrmwKpxvWdsToW+Q==" saltValue="6LPS9aB/X0Q6VmZ4wiFNK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Arup_TeamSpaceMustRead xmlns="989a79f6-4f51-404c-912a-6c2bd13bf834">false</Arup_TeamSpaceMustRead>
    <Arup_TeamSpaceDeliverable xmlns="989a79f6-4f51-404c-912a-6c2bd13bf834">false</Arup_TeamSpaceDeliverable>
    <m720c857f92247b4b2f03df6cb5d2bc9 xmlns="989a79f6-4f51-404c-912a-6c2bd13bf834">
      <Terms xmlns="http://schemas.microsoft.com/office/infopath/2007/PartnerControls"/>
    </m720c857f92247b4b2f03df6cb5d2bc9>
    <o9707bc871d6428696dc7fdce2fc1966 xmlns="989a79f6-4f51-404c-912a-6c2bd13bf834">
      <Terms xmlns="http://schemas.microsoft.com/office/infopath/2007/PartnerControls"/>
    </o9707bc871d6428696dc7fdce2fc1966>
    <Arup_TeamSpaceWorkstreamInternal xmlns="989a79f6-4f51-404c-912a-6c2bd13bf834" xsi:nil="true"/>
    <nc695c5aeb184e52bf78fb52672e0b9d xmlns="989a79f6-4f51-404c-912a-6c2bd13bf834">
      <Terms xmlns="http://schemas.microsoft.com/office/infopath/2007/PartnerControls"/>
    </nc695c5aeb184e52bf78fb52672e0b9d>
    <TeamSpaceRevision xmlns="989a79f6-4f51-404c-912a-6c2bd13bf834" xsi:nil="true"/>
    <CO_Description xmlns="989a79f6-4f51-404c-912a-6c2bd13bf834" xsi:nil="true"/>
    <lcf76f155ced4ddcb4097134ff3c332f xmlns="57f0aada-2f9a-434e-855e-eb4e04c41aca">
      <Terms xmlns="http://schemas.microsoft.com/office/infopath/2007/PartnerControls"/>
    </lcf76f155ced4ddcb4097134ff3c332f>
    <Arup_TeamSpaceDocumentStatus xmlns="989a79f6-4f51-404c-912a-6c2bd13bf834" xsi:nil="true"/>
    <Arup_TeamSpaceProjectStage xmlns="989a79f6-4f51-404c-912a-6c2bd13bf834" xsi:nil="true"/>
    <TaxCatchAll xmlns="989a79f6-4f51-404c-912a-6c2bd13bf834" xsi:nil="true"/>
    <ja38ea1158ed452e9308a795972805b9 xmlns="989a79f6-4f51-404c-912a-6c2bd13bf834">
      <Terms xmlns="http://schemas.microsoft.com/office/infopath/2007/PartnerControls"/>
    </ja38ea1158ed452e9308a795972805b9>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ata and Document" ma:contentTypeID="0x0101002392094CBAD04C3AB0B65532217FA45A010044B12CC79E06FD4C92B3A2B63E43011F" ma:contentTypeVersion="24" ma:contentTypeDescription="" ma:contentTypeScope="" ma:versionID="91db38587982c557b7fb9ac2c9dd467a">
  <xsd:schema xmlns:xsd="http://www.w3.org/2001/XMLSchema" xmlns:xs="http://www.w3.org/2001/XMLSchema" xmlns:p="http://schemas.microsoft.com/office/2006/metadata/properties" xmlns:ns2="989a79f6-4f51-404c-912a-6c2bd13bf834" xmlns:ns3="57f0aada-2f9a-434e-855e-eb4e04c41aca" targetNamespace="http://schemas.microsoft.com/office/2006/metadata/properties" ma:root="true" ma:fieldsID="7597dfb1f7d78a6006811125d6ee35d6" ns2:_="" ns3:_="">
    <xsd:import namespace="989a79f6-4f51-404c-912a-6c2bd13bf834"/>
    <xsd:import namespace="57f0aada-2f9a-434e-855e-eb4e04c41aca"/>
    <xsd:element name="properties">
      <xsd:complexType>
        <xsd:sequence>
          <xsd:element name="documentManagement">
            <xsd:complexType>
              <xsd:all>
                <xsd:element ref="ns2:CO_Description" minOccurs="0"/>
                <xsd:element ref="ns2:m720c857f92247b4b2f03df6cb5d2bc9" minOccurs="0"/>
                <xsd:element ref="ns2:TaxCatchAll" minOccurs="0"/>
                <xsd:element ref="ns2:TaxCatchAllLabel" minOccurs="0"/>
                <xsd:element ref="ns2:nc695c5aeb184e52bf78fb52672e0b9d" minOccurs="0"/>
                <xsd:element ref="ns2:ja38ea1158ed452e9308a795972805b9" minOccurs="0"/>
                <xsd:element ref="ns2:o9707bc871d6428696dc7fdce2fc1966" minOccurs="0"/>
                <xsd:element ref="ns2:Arup_TeamSpaceProjectStage" minOccurs="0"/>
                <xsd:element ref="ns2:Arup_TeamSpaceDocumentStatus" minOccurs="0"/>
                <xsd:element ref="ns2:Arup_TeamSpaceWorkstreamInternal" minOccurs="0"/>
                <xsd:element ref="ns2:Arup_TeamSpaceMustRead" minOccurs="0"/>
                <xsd:element ref="ns2:Arup_TeamSpaceDeliverable" minOccurs="0"/>
                <xsd:element ref="ns2:TeamSpaceRevision"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3:MediaServiceGenerationTime" minOccurs="0"/>
                <xsd:element ref="ns3:MediaServiceEventHashCode" minOccurs="0"/>
                <xsd:element ref="ns2:SharedWithUsers" minOccurs="0"/>
                <xsd:element ref="ns2:SharedWithDetails" minOccurs="0"/>
                <xsd:element ref="ns3:MediaServiceOCR" minOccurs="0"/>
                <xsd:element ref="ns3:MediaServiceDateTaken" minOccurs="0"/>
                <xsd:element ref="ns3:MediaServiceLocation"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9a79f6-4f51-404c-912a-6c2bd13bf834" elementFormDefault="qualified">
    <xsd:import namespace="http://schemas.microsoft.com/office/2006/documentManagement/types"/>
    <xsd:import namespace="http://schemas.microsoft.com/office/infopath/2007/PartnerControls"/>
    <xsd:element name="CO_Description" ma:index="8" nillable="true" ma:displayName="Description" ma:internalName="CO_Description">
      <xsd:simpleType>
        <xsd:restriction base="dms:Note"/>
      </xsd:simpleType>
    </xsd:element>
    <xsd:element name="m720c857f92247b4b2f03df6cb5d2bc9" ma:index="9" nillable="true" ma:taxonomy="true" ma:internalName="m720c857f92247b4b2f03df6cb5d2bc9" ma:taxonomyFieldName="Arup_Tags" ma:displayName="Tags" ma:fieldId="{6720c857-f922-47b4-b2f0-3df6cb5d2bc9}" ma:taxonomyMulti="true" ma:sspId="00000000-0000-0000-0000-000000000000" ma:termSetId="00000000-0000-0000-0000-000000000000" ma:anchorId="00000000-0000-0000-0000-000000000000" ma:open="true" ma:isKeyword="false">
      <xsd:complexType>
        <xsd:sequence>
          <xsd:element ref="pc:Terms" minOccurs="0" maxOccurs="1"/>
        </xsd:sequence>
      </xsd:complexType>
    </xsd:element>
    <xsd:element name="TaxCatchAll" ma:index="10" nillable="true" ma:displayName="Taxonomy Catch All Column" ma:hidden="true" ma:list="{5d56f69c-3098-409b-97ad-73640f0059d5}" ma:internalName="TaxCatchAll" ma:showField="CatchAllData" ma:web="989a79f6-4f51-404c-912a-6c2bd13bf83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5d56f69c-3098-409b-97ad-73640f0059d5}" ma:internalName="TaxCatchAllLabel" ma:readOnly="true" ma:showField="CatchAllDataLabel" ma:web="989a79f6-4f51-404c-912a-6c2bd13bf834">
      <xsd:complexType>
        <xsd:complexContent>
          <xsd:extension base="dms:MultiChoiceLookup">
            <xsd:sequence>
              <xsd:element name="Value" type="dms:Lookup" maxOccurs="unbounded" minOccurs="0" nillable="true"/>
            </xsd:sequence>
          </xsd:extension>
        </xsd:complexContent>
      </xsd:complexType>
    </xsd:element>
    <xsd:element name="nc695c5aeb184e52bf78fb52672e0b9d" ma:index="13" nillable="true" ma:taxonomy="true" ma:internalName="nc695c5aeb184e52bf78fb52672e0b9d" ma:taxonomyFieldName="CO_Communities" ma:displayName="Community" ma:fieldId="{7c695c5a-eb18-4e52-bf78-fb52672e0b9d}" ma:taxonomyMulti="true" ma:sspId="00000000-0000-0000-0000-000000000000" ma:termSetId="00000000-0000-0000-0000-000000000000" ma:anchorId="00000000-0000-0000-0000-000000000000" ma:open="true" ma:isKeyword="false">
      <xsd:complexType>
        <xsd:sequence>
          <xsd:element ref="pc:Terms" minOccurs="0" maxOccurs="1"/>
        </xsd:sequence>
      </xsd:complexType>
    </xsd:element>
    <xsd:element name="ja38ea1158ed452e9308a795972805b9" ma:index="15" nillable="true" ma:taxonomy="true" ma:internalName="ja38ea1158ed452e9308a795972805b9" ma:taxonomyFieldName="CO_Topics" ma:displayName="Topic" ma:fieldId="{3a38ea11-58ed-452e-9308-a795972805b9}" ma:taxonomyMulti="true" ma:sspId="00000000-0000-0000-0000-000000000000" ma:termSetId="00000000-0000-0000-0000-000000000000" ma:anchorId="00000000-0000-0000-0000-000000000000" ma:open="true" ma:isKeyword="false">
      <xsd:complexType>
        <xsd:sequence>
          <xsd:element ref="pc:Terms" minOccurs="0" maxOccurs="1"/>
        </xsd:sequence>
      </xsd:complexType>
    </xsd:element>
    <xsd:element name="o9707bc871d6428696dc7fdce2fc1966" ma:index="17" nillable="true" ma:taxonomy="true" ma:internalName="o9707bc871d6428696dc7fdce2fc1966" ma:taxonomyFieldName="Arup_TypeOfContent" ma:displayName="Content Category" ma:fieldId="{89707bc8-71d6-4286-96dc-7fdce2fc1966}"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Arup_TeamSpaceProjectStage" ma:index="19" nillable="true" ma:displayName="Project Stage" ma:format="Dropdown" ma:internalName="Arup_TeamSpaceProjectStage">
      <xsd:simpleType>
        <xsd:restriction base="dms:Choice">
          <xsd:enumeration value="Not Specified"/>
          <xsd:enumeration value="Concept"/>
          <xsd:enumeration value="Scheme"/>
          <xsd:enumeration value="Detailed Design"/>
          <xsd:enumeration value="Tender"/>
          <xsd:enumeration value="Construction"/>
          <xsd:enumeration value="Handover"/>
          <xsd:enumeration value="As-Built"/>
        </xsd:restriction>
      </xsd:simpleType>
    </xsd:element>
    <xsd:element name="Arup_TeamSpaceDocumentStatus" ma:index="20" nillable="true" ma:displayName="Status" ma:format="Dropdown" ma:indexed="true" ma:internalName="Arup_TeamSpaceDocumentStatus">
      <xsd:simpleType>
        <xsd:restriction base="dms:Choice">
          <xsd:enumeration value="Draft"/>
          <xsd:enumeration value="Issued"/>
        </xsd:restriction>
      </xsd:simpleType>
    </xsd:element>
    <xsd:element name="Arup_TeamSpaceWorkstreamInternal" ma:index="21" nillable="true" ma:displayName="Workstream" ma:format="Dropdown" ma:internalName="Arup_TeamSpaceWorkstreamInternal">
      <xsd:simpleType>
        <xsd:restriction base="dms:Choice">
          <xsd:enumeration value="Architecture"/>
          <xsd:enumeration value="Structures"/>
          <xsd:enumeration value="MEP"/>
          <xsd:enumeration value="Rail"/>
          <xsd:enumeration value="Highways and Civils"/>
          <xsd:enumeration value="Commission &amp; Scope"/>
          <xsd:enumeration value="Costs &amp; Fees"/>
          <xsd:enumeration value="Health &amp; Safety"/>
          <xsd:enumeration value="Project Controls"/>
          <xsd:enumeration value="Schedule"/>
          <xsd:enumeration value="Team"/>
          <xsd:enumeration value="Quality Assurance"/>
        </xsd:restriction>
      </xsd:simpleType>
    </xsd:element>
    <xsd:element name="Arup_TeamSpaceMustRead" ma:index="22" nillable="true" ma:displayName="Must Read" ma:default="0" ma:description="Indicates that the current document is important and must be read. This may take up to 15 minutes to appear in the 'Must Read' panel" ma:internalName="Arup_TeamSpaceMustRead">
      <xsd:simpleType>
        <xsd:restriction base="dms:Boolean"/>
      </xsd:simpleType>
    </xsd:element>
    <xsd:element name="Arup_TeamSpaceDeliverable" ma:index="23" nillable="true" ma:displayName="Deliverable" ma:default="0" ma:indexed="true" ma:internalName="Arup_TeamSpaceDeliverable">
      <xsd:simpleType>
        <xsd:restriction base="dms:Boolean"/>
      </xsd:simpleType>
    </xsd:element>
    <xsd:element name="TeamSpaceRevision" ma:index="24" nillable="true" ma:displayName="Revision" ma:description="User-editable version number" ma:internalName="TeamSpaceRevision">
      <xsd:simpleType>
        <xsd:restriction base="dms:Text">
          <xsd:maxLength value="255"/>
        </xsd:restriction>
      </xsd:simpleType>
    </xsd:element>
    <xsd:element name="SharedWithUsers" ma:index="3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f0aada-2f9a-434e-855e-eb4e04c41aca"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5f907feb-2135-424b-9e5e-2a3ef7dbb37b" ma:termSetId="09814cd3-568e-fe90-9814-8d621ff8fb84" ma:anchorId="fba54fb3-c3e1-fe81-a776-ca4b69148c4d" ma:open="true" ma:isKeyword="false">
      <xsd:complexType>
        <xsd:sequence>
          <xsd:element ref="pc:Terms" minOccurs="0" maxOccurs="1"/>
        </xsd:sequence>
      </xsd:complex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DateTaken" ma:index="36" nillable="true" ma:displayName="MediaServiceDateTaken"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MediaServiceObjectDetectorVersions" ma:index="39" nillable="true" ma:displayName="MediaServiceObjectDetectorVersions"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TemplafyTemplateConfiguration><![CDATA[{"transformationConfigurations":[{"colorTheme":"{{DataSources.ColorThemes[\"Arup\"].ColorTheme}}","disableUpdates":false,"type":"colorTheme"}],"templateName":"Arup Blank","templateDescription":"","enableDocumentContentUpdater":false,"version":"2.0"}]]></TemplafyTemplateConfiguration>
</file>

<file path=customXml/item5.xml><?xml version="1.0" encoding="utf-8"?>
<TemplafyFormConfiguration><![CDATA[{"formFields":[],"formDataEntries":[]}]]></TemplafyFormConfiguration>
</file>

<file path=customXml/itemProps1.xml><?xml version="1.0" encoding="utf-8"?>
<ds:datastoreItem xmlns:ds="http://schemas.openxmlformats.org/officeDocument/2006/customXml" ds:itemID="{38D412E3-2D3B-43DA-9E60-057108EB3C6D}">
  <ds:schemaRefs>
    <ds:schemaRef ds:uri="http://purl.org/dc/dcmitype/"/>
    <ds:schemaRef ds:uri="http://purl.org/dc/elements/1.1/"/>
    <ds:schemaRef ds:uri="57f0aada-2f9a-434e-855e-eb4e04c41aca"/>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989a79f6-4f51-404c-912a-6c2bd13bf834"/>
    <ds:schemaRef ds:uri="http://www.w3.org/XML/1998/namespace"/>
    <ds:schemaRef ds:uri="http://purl.org/dc/terms/"/>
  </ds:schemaRefs>
</ds:datastoreItem>
</file>

<file path=customXml/itemProps2.xml><?xml version="1.0" encoding="utf-8"?>
<ds:datastoreItem xmlns:ds="http://schemas.openxmlformats.org/officeDocument/2006/customXml" ds:itemID="{69B8E503-894A-4DED-B7CE-DDFE7629DB3E}">
  <ds:schemaRefs>
    <ds:schemaRef ds:uri="http://schemas.microsoft.com/sharepoint/v3/contenttype/forms"/>
  </ds:schemaRefs>
</ds:datastoreItem>
</file>

<file path=customXml/itemProps3.xml><?xml version="1.0" encoding="utf-8"?>
<ds:datastoreItem xmlns:ds="http://schemas.openxmlformats.org/officeDocument/2006/customXml" ds:itemID="{D13794B3-337B-4DE5-867D-557BB6489B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9a79f6-4f51-404c-912a-6c2bd13bf834"/>
    <ds:schemaRef ds:uri="57f0aada-2f9a-434e-855e-eb4e04c41a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59C169C-5B71-4139-B067-6BD7D31FA149}">
  <ds:schemaRefs/>
</ds:datastoreItem>
</file>

<file path=customXml/itemProps5.xml><?xml version="1.0" encoding="utf-8"?>
<ds:datastoreItem xmlns:ds="http://schemas.openxmlformats.org/officeDocument/2006/customXml" ds:itemID="{62CB8C1F-D40D-4C86-BB4B-0CF96D922D6C}">
  <ds:schemaRefs/>
</ds:datastoreItem>
</file>

<file path=docMetadata/LabelInfo.xml><?xml version="1.0" encoding="utf-8"?>
<clbl:labelList xmlns:clbl="http://schemas.microsoft.com/office/2020/mipLabelMetadata">
  <clbl:label id="{82fa3fd3-029b-403d-91b4-1dc930cb0e60}" enabled="1" method="Privileged" siteId="{4ae48b41-0137-4599-8661-fc641fe77be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Start</vt:lpstr>
      <vt:lpstr>1. Scoping</vt:lpstr>
      <vt:lpstr>2a. Climate impact screening</vt:lpstr>
      <vt:lpstr>2b. Climate impact summary</vt:lpstr>
      <vt:lpstr>2c. Priority climate hazards</vt:lpstr>
      <vt:lpstr>3. Role assessment</vt:lpstr>
      <vt:lpstr>4. Prioritisation</vt:lpstr>
      <vt:lpstr>Ratings and 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Emma Lancaster</dc:creator>
  <cp:keywords/>
  <dc:description/>
  <cp:lastModifiedBy>Hanna Jordan</cp:lastModifiedBy>
  <cp:revision/>
  <dcterms:created xsi:type="dcterms:W3CDTF">2022-09-06T16:07:39Z</dcterms:created>
  <dcterms:modified xsi:type="dcterms:W3CDTF">2024-02-01T14:09:43Z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2fa3fd3-029b-403d-91b4-1dc930cb0e60_Enabled">
    <vt:lpwstr>true</vt:lpwstr>
  </property>
  <property fmtid="{D5CDD505-2E9C-101B-9397-08002B2CF9AE}" pid="3" name="MSIP_Label_82fa3fd3-029b-403d-91b4-1dc930cb0e60_SetDate">
    <vt:lpwstr>2022-03-01T21:00:43Z</vt:lpwstr>
  </property>
  <property fmtid="{D5CDD505-2E9C-101B-9397-08002B2CF9AE}" pid="4" name="MSIP_Label_82fa3fd3-029b-403d-91b4-1dc930cb0e60_Method">
    <vt:lpwstr>Privileged</vt:lpwstr>
  </property>
  <property fmtid="{D5CDD505-2E9C-101B-9397-08002B2CF9AE}" pid="5" name="MSIP_Label_82fa3fd3-029b-403d-91b4-1dc930cb0e60_Name">
    <vt:lpwstr>82fa3fd3-029b-403d-91b4-1dc930cb0e60</vt:lpwstr>
  </property>
  <property fmtid="{D5CDD505-2E9C-101B-9397-08002B2CF9AE}" pid="6" name="MSIP_Label_82fa3fd3-029b-403d-91b4-1dc930cb0e60_SiteId">
    <vt:lpwstr>4ae48b41-0137-4599-8661-fc641fe77bea</vt:lpwstr>
  </property>
  <property fmtid="{D5CDD505-2E9C-101B-9397-08002B2CF9AE}" pid="7" name="MSIP_Label_82fa3fd3-029b-403d-91b4-1dc930cb0e60_ActionId">
    <vt:lpwstr>fe0e749a-613b-4eba-a7c1-9cad1fe1868c</vt:lpwstr>
  </property>
  <property fmtid="{D5CDD505-2E9C-101B-9397-08002B2CF9AE}" pid="8" name="MSIP_Label_82fa3fd3-029b-403d-91b4-1dc930cb0e60_ContentBits">
    <vt:lpwstr>0</vt:lpwstr>
  </property>
  <property fmtid="{D5CDD505-2E9C-101B-9397-08002B2CF9AE}" pid="9" name="TemplafyTenantId">
    <vt:lpwstr>arup</vt:lpwstr>
  </property>
  <property fmtid="{D5CDD505-2E9C-101B-9397-08002B2CF9AE}" pid="10" name="TemplafyTemplateId">
    <vt:lpwstr>637895971939556465</vt:lpwstr>
  </property>
  <property fmtid="{D5CDD505-2E9C-101B-9397-08002B2CF9AE}" pid="11" name="TemplafyUserProfileId">
    <vt:lpwstr>637919156008137584</vt:lpwstr>
  </property>
  <property fmtid="{D5CDD505-2E9C-101B-9397-08002B2CF9AE}" pid="12" name="TemplafyLanguageCode">
    <vt:lpwstr>en-GB</vt:lpwstr>
  </property>
  <property fmtid="{D5CDD505-2E9C-101B-9397-08002B2CF9AE}" pid="13" name="TemplafyFromBlank">
    <vt:bool>true</vt:bool>
  </property>
  <property fmtid="{D5CDD505-2E9C-101B-9397-08002B2CF9AE}" pid="14" name="ContentTypeId">
    <vt:lpwstr>0x0101002392094CBAD04C3AB0B65532217FA45A010044B12CC79E06FD4C92B3A2B63E43011F</vt:lpwstr>
  </property>
  <property fmtid="{D5CDD505-2E9C-101B-9397-08002B2CF9AE}" pid="15" name="CO_Communities">
    <vt:lpwstr/>
  </property>
  <property fmtid="{D5CDD505-2E9C-101B-9397-08002B2CF9AE}" pid="16" name="Arup_Tags">
    <vt:lpwstr/>
  </property>
  <property fmtid="{D5CDD505-2E9C-101B-9397-08002B2CF9AE}" pid="17" name="CO_Topics">
    <vt:lpwstr/>
  </property>
  <property fmtid="{D5CDD505-2E9C-101B-9397-08002B2CF9AE}" pid="18" name="Arup_TypeOfContent">
    <vt:lpwstr/>
  </property>
  <property fmtid="{D5CDD505-2E9C-101B-9397-08002B2CF9AE}" pid="19" name="MediaServiceImageTags">
    <vt:lpwstr/>
  </property>
</Properties>
</file>